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<sst xmlns="http://schemas.openxmlformats.org/spreadsheetml/2006/main" count="607" uniqueCount="541">
  <si>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</si>
  <si>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</si>
  <si>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</si>
  <si>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</si>
  <si>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</si>
  <si>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</si>
  <si>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</si>
  <si>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</si>
  <si>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</si>
  <si>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</si>
  <si>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</si>
  <si>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</si>
  <si>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</si>
  <si>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</si>
  <si>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</si>
  <si>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</si>
  <si>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</si>
  <si>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</si>
  <si>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</si>
  <si>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</si>
  <si>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</si>
  <si>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</si>
  <si>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</si>
  <si>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</si>
  <si>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</si>
  <si>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</si>
  <si>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</si>
  <si>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</si>
  <si>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</si>
  <si>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</si>
  <si>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</si>
  <si>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</si>
  <si>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</si>
  <si>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</si>
  <si>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</si>
  <si>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</si>
  <si>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</si>
  <si>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</si>
  <si>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</si>
  <si>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</si>
  <si>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</si>
  <si>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</si>
  <si>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</si>
  <si>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</si>
  <si>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</si>
  <si>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</si>
  <si>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</si>
  <si>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</si>
  <si>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</si>
  <si>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</si>
  <si>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</si>
  <si>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</si>
  <si>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</si>
  <si>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</si>
  <si>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</si>
  <si>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</si>
  <si>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</si>
  <si>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</si>
  <si>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</si>
  <si>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</si>
  <si>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</si>
  <si>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</si>
  <si>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</si>
  <si>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</si>
  <si>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</si>
  <si>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</si>
  <si>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</si>
  <si>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</si>
  <si>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</si>
  <si>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</si>
  <si>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</si>
  <si>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</si>
  <si>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</si>
  <si>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</si>
  <si>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</si>
  <si>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</si>
  <si>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</si>
  <si>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</si>
  <si>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</si>
  <si>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</si>
  <si>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</si>
  <si>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</si>
  <si>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</si>
  <si>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</si>
  <si>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</si>
  <si>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</si>
  <si>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</si>
  <si>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</si>
  <si>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</si>
  <si>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</si>
  <si>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</si>
  <si>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</si>
  <si>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</si>
  <si>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</si>
  <si>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</si>
  <si>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</si>
  <si>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</si>
  <si>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</si>
  <si>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</si>
  <si>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</si>
  <si>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</si>
  <si>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</si>
  <si>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</si>
  <si>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</si>
  <si>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</si>
  <si>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</si>
  <si>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</si>
  <si>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</si>
  <si>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</si>
  <si>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</si>
  <si>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</si>
  <si>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</si>
  <si>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</si>
  <si>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</si>
  <si>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</si>
  <si>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</si>
  <si>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</si>
  <si>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</si>
  <si>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</si>
  <si>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</si>
  <si>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</si>
  <si>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</si>
  <si>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</si>
  <si>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</si>
  <si>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</si>
  <si>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</si>
  <si>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</si>
  <si>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</si>
  <si>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</si>
  <si>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</si>
  <si>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</si>
  <si>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</si>
  <si>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</si>
  <si>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</si>
  <si>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</si>
  <si>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</si>
  <si>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</si>
  <si>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</si>
  <si>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</si>
  <si>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</si>
  <si>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</si>
  <si>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</si>
  <si>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</si>
  <si>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</si>
  <si>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</si>
  <si>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</si>
  <si>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</si>
  <si>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</si>
  <si>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</si>
  <si>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</si>
  <si>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</si>
  <si>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</si>
  <si>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</si>
  <si>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</si>
  <si>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</si>
  <si>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</si>
  <si>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</si>
  <si>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</si>
  <si>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</si>
  <si>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</si>
  <si>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</si>
  <si>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</si>
  <si>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</si>
  <si>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</si>
  <si>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</si>
  <si>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</si>
  <si>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</si>
  <si>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</si>
  <si>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</si>
  <si>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</si>
  <si>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</si>
  <si>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</si>
  <si>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</si>
  <si>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</si>
  <si>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</si>
  <si>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</si>
  <si>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</si>
  <si>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</si>
  <si>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</si>
  <si>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</si>
  <si>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</si>
  <si>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</si>
  <si>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</si>
  <si>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</si>
  <si>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</si>
  <si>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</si>
  <si>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</si>
  <si>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</si>
  <si>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</si>
  <si>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</si>
  <si>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</si>
  <si>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</si>
  <si>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</si>
  <si>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</si>
  <si>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</si>
  <si>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</si>
  <si>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</si>
  <si>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</si>
  <si>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</si>
  <si>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</si>
  <si>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</si>
  <si>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</si>
  <si>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</si>
  <si>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</si>
  <si>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</si>
  <si>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</si>
  <si>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</si>
  <si>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</si>
  <si>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</si>
  <si>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</si>
  <si>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</si>
  <si>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</si>
  <si>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</si>
  <si>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</si>
  <si>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</si>
  <si>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</si>
  <si>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</si>
  <si>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</si>
  <si>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</si>
  <si>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</si>
  <si>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</si>
  <si>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</si>
  <si>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</si>
  <si>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</si>
  <si>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</si>
  <si>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</si>
  <si>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</si>
  <si>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</si>
  <si>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</si>
  <si>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</si>
  <si>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</si>
  <si>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</si>
  <si>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</si>
  <si>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</si>
  <si>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</si>
  <si>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</si>
  <si>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</si>
  <si>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</si>
  <si>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</si>
  <si>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</si>
  <si>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</si>
  <si>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</si>
  <si>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</si>
  <si>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</si>
  <si>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</si>
  <si>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</si>
  <si>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</si>
  <si>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</si>
  <si>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</si>
  <si>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</si>
  <si>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</si>
  <si>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</si>
  <si>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</si>
  <si>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</si>
  <si>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</si>
  <si>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</si>
  <si>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</si>
  <si>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</si>
  <si>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</si>
  <si>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</si>
  <si>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</si>
  <si>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</si>
  <si>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</si>
  <si>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</si>
  <si>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</si>
  <si>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</si>
  <si>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</si>
  <si>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</si>
  <si>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</si>
  <si>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</si>
  <si>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</si>
  <si>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</si>
  <si>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</si>
  <si>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</si>
  <si>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</si>
  <si>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</si>
  <si>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</si>
  <si>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</si>
  <si>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</si>
  <si>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</si>
  <si>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</si>
  <si>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</si>
  <si>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</si>
  <si>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</si>
  <si>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</si>
  <si>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</si>
  <si>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</si>
  <si>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</si>
  <si>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</si>
  <si>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</si>
  <si>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</si>
  <si>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</si>
  <si>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</si>
  <si>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</si>
  <si>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</si>
  <si>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</si>
  <si>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</si>
  <si>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</si>
  <si>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</si>
  <si>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</si>
  <si>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</si>
  <si>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</si>
  <si>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</si>
  <si>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</si>
  <si>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</si>
  <si>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</si>
  <si>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</si>
  <si>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</si>
  <si>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</si>
  <si>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</si>
  <si>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</si>
  <si>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</si>
  <si>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</si>
  <si>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</si>
  <si>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</si>
  <si>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</si>
  <si>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</si>
  <si>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</si>
  <si>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</si>
  <si>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</si>
  <si>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</si>
  <si>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</si>
  <si>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</si>
  <si>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</si>
  <si>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</si>
  <si>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</si>
  <si>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</si>
  <si>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</si>
  <si>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</si>
  <si>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</si>
  <si>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</si>
  <si>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</si>
  <si>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</si>
  <si>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</si>
  <si>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</si>
  <si>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</si>
  <si>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</si>
  <si>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</si>
  <si>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</si>
  <si>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</si>
  <si>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</si>
  <si>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</si>
  <si>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</si>
  <si>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</si>
  <si>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</si>
  <si>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</si>
  <si>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</si>
  <si>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</si>
  <si>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</si>
  <si>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</si>
  <si>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</si>
  <si>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</si>
  <si>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</si>
  <si>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</si>
  <si>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</si>
  <si>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</si>
  <si>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</si>
  <si>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</si>
  <si>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</si>
  <si>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</si>
  <si>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</si>
  <si>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</si>
  <si>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</si>
  <si>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</si>
  <si>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</si>
  <si>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</si>
  <si>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</si>
  <si>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</si>
  <si>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</si>
  <si>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</si>
  <si>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</si>
  <si>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</si>
  <si>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</si>
  <si>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</si>
  <si>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</si>
  <si>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</si>
  <si>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</si>
  <si>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</si>
  <si>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</si>
  <si>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</si>
  <si>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</si>
  <si>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</si>
  <si>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</si>
  <si>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</si>
  <si>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</si>
  <si>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</si>
  <si>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</si>
  <si>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</si>
  <si>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</si>
  <si>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</si>
  <si>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</si>
  <si>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</si>
  <si>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</si>
  <si>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</si>
  <si>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</si>
  <si>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</si>
  <si>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</si>
  <si>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</si>
  <si>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</si>
  <si>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</si>
  <si>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</si>
  <si>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</si>
  <si>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</si>
  <si>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</si>
  <si>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</si>
  <si>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</si>
  <si>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</si>
  <si>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</si>
  <si>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</si>
  <si>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</si>
  <si>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</si>
  <si>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</si>
  <si>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</si>
  <si>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</si>
  <si>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</si>
  <si>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</si>
  <si>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</si>
  <si>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</si>
  <si>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</si>
  <si>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</si>
  <si>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</si>
  <si>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</si>
  <si>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</si>
  <si>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</si>
  <si>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</si>
  <si>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</si>
  <si>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</si>
  <si>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</si>
  <si>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</si>
  <si>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</si>
  <si>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</si>
  <si>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</si>
  <si>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</si>
  <si>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</si>
  <si>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</si>
  <si>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</si>
  <si>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</si>
  <si>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</si>
  <si>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</si>
  <si>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</si>
  <si>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</si>
  <si>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</si>
  <si>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</si>
  <si>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</si>
  <si>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</si>
  <si>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</si>
  <si>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</si>
  <si>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</si>
  <si>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</si>
  <si>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</si>
  <si>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</si>
  <si>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</si>
  <si>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</si>
  <si>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</si>
  <si>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</si>
  <si>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</si>
  <si>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</si>
  <si>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</si>
  <si>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</si>
  <si>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</si>
  <si>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</si>
  <si>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</si>
  <si>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</si>
  <si>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</si>
  <si>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</si>
  <si>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</si>
  <si>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</si>
  <si>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</si>
  <si>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</si>
  <si>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</si>
  <si>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</si>
  <si>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</si>
  <si>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</si>
  <si>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</si>
  <si>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</si>
  <si>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</si>
  <si>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</si>
  <si>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</si>
  <si>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</si>
  <si>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</si>
  <si>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</si>
  <si>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</si>
  <si>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</si>
  <si>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</si>
  <si>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</si>
  <si>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</si>
  <si>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</si>
  <si>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</si>
  <si>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</si>
  <si>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</si>
  <si>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</si>
  <si>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</si>
  <si>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</si>
  <si>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</si>
  <si>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</si>
  <si>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</si>
  <si>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</si>
  <si>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</si>
  <si>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</si>
  <si>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</si>
  <si>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</si>
  <si>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</si>
  <si>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</si>
  <si>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</si>
  <si>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</si>
  <si>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</si>
  <si>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</si>
  <si>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</si>
  <si>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</si>
  <si>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</si>
  <si>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</si>
  <si>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</si>
  <si>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</si>
  <si>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</si>
  <si>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</si>
  <si>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</si>
  <si>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</si>
  <si>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</si>
  <si>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</si>
  <si>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</si>
  <si>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</si>
  <si>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</si>
  <si>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</si>
  <si>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</si>
  <si>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</si>
  <si>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</si>
  <si>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</si>
  <si>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</si>
  <si>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</si>
  <si>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</si>
  <si>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</si>
  <si>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</si>
  <si>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</si>
  <si>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</si>
  <si>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</si>
  <si>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</si>
  <si>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</si>
  <si>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>КОНСОЛИДИРАН</t>
  </si>
  <si>
    <t>Дата на съставяне:23.05.2008</t>
  </si>
  <si>
    <t xml:space="preserve">Дата на съставяне:  23.05.2008                                   </t>
  </si>
  <si>
    <t xml:space="preserve">Дата  на съставяне:23.05.2008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</si>
</sst>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6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6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6" fillId="6" borderId="1" xfId="22" applyNumberFormat="1" applyFont="1" applyFill="1" applyBorder="1" applyAlignment="1" applyProtection="1">
      <alignment vertical="top"/>
      <protection/>
    </xf>
    <xf numFmtId="0" fontId="16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5" fillId="6" borderId="1" xfId="22" applyFont="1" applyFill="1" applyBorder="1" applyAlignment="1" applyProtection="1">
      <alignment horizontal="left" vertical="top" wrapText="1"/>
      <protection/>
    </xf>
    <xf numFmtId="1" fontId="15" fillId="6" borderId="1" xfId="22" applyNumberFormat="1" applyFont="1" applyFill="1" applyBorder="1" applyAlignment="1" applyProtection="1">
      <alignment vertical="top" wrapText="1"/>
      <protection/>
    </xf>
    <xf numFmtId="0" fontId="15" fillId="6" borderId="28" xfId="22" applyFont="1" applyFill="1" applyBorder="1" applyAlignment="1" applyProtection="1">
      <alignment horizontal="left" vertical="top" wrapText="1"/>
      <protection/>
    </xf>
    <xf numFmtId="0" fontId="15" fillId="6" borderId="20" xfId="22" applyFont="1" applyFill="1" applyBorder="1" applyAlignment="1" applyProtection="1">
      <alignment vertical="top" wrapText="1"/>
      <protection/>
    </xf>
    <xf numFmtId="0" fontId="15" fillId="6" borderId="29" xfId="22" applyFont="1" applyFill="1" applyBorder="1" applyAlignment="1" applyProtection="1">
      <alignment vertical="top" wrapText="1"/>
      <protection/>
    </xf>
    <xf numFmtId="49" fontId="15" fillId="6" borderId="27" xfId="22" applyNumberFormat="1" applyFont="1" applyFill="1" applyBorder="1" applyAlignment="1" applyProtection="1">
      <alignment vertical="center" wrapText="1"/>
      <protection/>
    </xf>
    <xf numFmtId="0" fontId="15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92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7" fillId="0" borderId="0" xfId="24" applyFont="1" applyBorder="1" applyAlignment="1">
      <alignment vertical="center" wrapText="1"/>
      <protection/>
    </xf>
    <xf numFmtId="0" fontId="17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8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91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92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2" zoomScaleNormal="82" workbookViewId="0" topLeftCell="A1">
      <pane xSplit="4" ySplit="2" topLeftCell="E9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103" sqref="H103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537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39538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2398</v>
      </c>
      <c r="D12" s="56">
        <v>2451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500</v>
      </c>
      <c r="D13" s="56">
        <v>552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294</v>
      </c>
      <c r="D14" s="56">
        <v>299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425</v>
      </c>
      <c r="D15" s="56">
        <v>458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19</v>
      </c>
      <c r="D16" s="56">
        <v>20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1159</v>
      </c>
      <c r="D17" s="56">
        <v>841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5145</v>
      </c>
      <c r="D19" s="60">
        <f>SUM(D11:D18)</f>
        <v>4971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203</v>
      </c>
      <c r="D23" s="56">
        <v>211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</v>
      </c>
      <c r="D24" s="56">
        <v>2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205</v>
      </c>
      <c r="D27" s="60">
        <f>SUM(D23:D26)</f>
        <v>213</v>
      </c>
      <c r="E27" s="148" t="s">
        <v>83</v>
      </c>
      <c r="F27" s="137" t="s">
        <v>84</v>
      </c>
      <c r="G27" s="59">
        <f>SUM(G28:G30)</f>
        <v>87</v>
      </c>
      <c r="H27" s="59">
        <f>SUM(H28:H30)</f>
        <v>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87</v>
      </c>
      <c r="H28" s="57">
        <v>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>
        <v>1553</v>
      </c>
      <c r="D30" s="56">
        <v>1553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68</v>
      </c>
      <c r="M31" s="62"/>
    </row>
    <row r="32" spans="1:15" ht="15">
      <c r="A32" s="130" t="s">
        <v>98</v>
      </c>
      <c r="B32" s="145" t="s">
        <v>99</v>
      </c>
      <c r="C32" s="60">
        <f>C30+C31</f>
        <v>1553</v>
      </c>
      <c r="D32" s="60">
        <f>D30+D31</f>
        <v>1553</v>
      </c>
      <c r="E32" s="138" t="s">
        <v>100</v>
      </c>
      <c r="F32" s="137" t="s">
        <v>101</v>
      </c>
      <c r="G32" s="211">
        <v>-9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78</v>
      </c>
      <c r="H33" s="59">
        <f>H27+H31+H32</f>
        <v>75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2483</v>
      </c>
      <c r="H36" s="59">
        <f>H25+H17+H33</f>
        <v>2480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1754</v>
      </c>
      <c r="H39" s="63">
        <v>1761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258</v>
      </c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262</v>
      </c>
      <c r="D47" s="56">
        <v>274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330</v>
      </c>
      <c r="H48" s="57">
        <v>361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11345</v>
      </c>
      <c r="H49" s="59">
        <f>SUM(H43:H48)</f>
        <v>11118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262</v>
      </c>
      <c r="D51" s="60">
        <f>SUM(D47:D50)</f>
        <v>274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23</v>
      </c>
      <c r="H53" s="57">
        <v>23</v>
      </c>
    </row>
    <row r="54" spans="1:8" ht="15">
      <c r="A54" s="130" t="s">
        <v>166</v>
      </c>
      <c r="B54" s="144" t="s">
        <v>167</v>
      </c>
      <c r="C54" s="56">
        <v>16</v>
      </c>
      <c r="D54" s="56">
        <v>16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7181</v>
      </c>
      <c r="D55" s="60">
        <f>D19+D20+D21+D27+D32+D45+D51+D53+D54</f>
        <v>7027</v>
      </c>
      <c r="E55" s="132" t="s">
        <v>172</v>
      </c>
      <c r="F55" s="156" t="s">
        <v>173</v>
      </c>
      <c r="G55" s="59">
        <f>G49+G51+G52+G53+G54</f>
        <v>11368</v>
      </c>
      <c r="H55" s="59">
        <f>H49+H51+H52+H53+H54</f>
        <v>11141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2198</v>
      </c>
      <c r="D58" s="56">
        <v>2225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559</v>
      </c>
      <c r="D59" s="56">
        <v>544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54</v>
      </c>
      <c r="D60" s="56">
        <v>67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1218</v>
      </c>
      <c r="D61" s="56">
        <v>1160</v>
      </c>
      <c r="E61" s="138" t="s">
        <v>189</v>
      </c>
      <c r="F61" s="167" t="s">
        <v>190</v>
      </c>
      <c r="G61" s="59">
        <f>SUM(G62:G68)</f>
        <v>1038</v>
      </c>
      <c r="H61" s="59">
        <f>SUM(H62:H68)</f>
        <v>1198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127</v>
      </c>
      <c r="H62" s="57">
        <v>244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4029</v>
      </c>
      <c r="D64" s="60">
        <f>SUM(D58:D63)</f>
        <v>3996</v>
      </c>
      <c r="E64" s="132" t="s">
        <v>200</v>
      </c>
      <c r="F64" s="137" t="s">
        <v>201</v>
      </c>
      <c r="G64" s="57">
        <v>549</v>
      </c>
      <c r="H64" s="57">
        <v>581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215</v>
      </c>
      <c r="H66" s="57">
        <v>206</v>
      </c>
    </row>
    <row r="67" spans="1:8" ht="15">
      <c r="A67" s="130" t="s">
        <v>207</v>
      </c>
      <c r="B67" s="136" t="s">
        <v>208</v>
      </c>
      <c r="C67" s="56">
        <v>144</v>
      </c>
      <c r="D67" s="56">
        <v>361</v>
      </c>
      <c r="E67" s="132" t="s">
        <v>209</v>
      </c>
      <c r="F67" s="137" t="s">
        <v>210</v>
      </c>
      <c r="G67" s="57">
        <v>69</v>
      </c>
      <c r="H67" s="57">
        <v>58</v>
      </c>
    </row>
    <row r="68" spans="1:8" ht="15">
      <c r="A68" s="130" t="s">
        <v>211</v>
      </c>
      <c r="B68" s="136" t="s">
        <v>212</v>
      </c>
      <c r="C68" s="56">
        <v>1555</v>
      </c>
      <c r="D68" s="56">
        <v>1244</v>
      </c>
      <c r="E68" s="132" t="s">
        <v>213</v>
      </c>
      <c r="F68" s="137" t="s">
        <v>214</v>
      </c>
      <c r="G68" s="57">
        <v>78</v>
      </c>
      <c r="H68" s="57">
        <v>109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270</v>
      </c>
      <c r="H69" s="57">
        <v>81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1308</v>
      </c>
      <c r="H71" s="66">
        <f>H59+H60+H61+H69+H70</f>
        <v>1279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90</v>
      </c>
      <c r="D72" s="56">
        <v>184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33</v>
      </c>
      <c r="D74" s="56">
        <v>57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1822</v>
      </c>
      <c r="D75" s="60">
        <f>SUM(D67:D74)</f>
        <v>1846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1308</v>
      </c>
      <c r="H79" s="67">
        <f>H71+H74+H75+H76</f>
        <v>1279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3607</v>
      </c>
      <c r="D83" s="56">
        <v>3656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3607</v>
      </c>
      <c r="D84" s="60">
        <f>D83+D82+D78</f>
        <v>3656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35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233</v>
      </c>
      <c r="D88" s="56">
        <v>126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>
        <v>6</v>
      </c>
      <c r="D89" s="56">
        <v>6</v>
      </c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274</v>
      </c>
      <c r="D91" s="60">
        <f>SUM(D87:D90)</f>
        <v>136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9732</v>
      </c>
      <c r="D93" s="60">
        <f>D64+D75+D84+D91+D92</f>
        <v>9634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16913</v>
      </c>
      <c r="D94" s="69">
        <f>D93+D55</f>
        <v>16661</v>
      </c>
      <c r="E94" s="261" t="s">
        <v>270</v>
      </c>
      <c r="F94" s="184" t="s">
        <v>271</v>
      </c>
      <c r="G94" s="70">
        <f>G36+G39+G55+G79</f>
        <v>16913</v>
      </c>
      <c r="H94" s="70">
        <f>H36+H39+H55+H79</f>
        <v>16661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534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533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3" sqref="H23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39538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1920</v>
      </c>
      <c r="D9" s="23">
        <v>654</v>
      </c>
      <c r="E9" s="193" t="s">
        <v>285</v>
      </c>
      <c r="F9" s="309" t="s">
        <v>286</v>
      </c>
      <c r="G9" s="310">
        <v>3135</v>
      </c>
      <c r="H9" s="310">
        <v>1281</v>
      </c>
    </row>
    <row r="10" spans="1:8" ht="12">
      <c r="A10" s="193" t="s">
        <v>287</v>
      </c>
      <c r="B10" s="194" t="s">
        <v>288</v>
      </c>
      <c r="C10" s="23">
        <v>257</v>
      </c>
      <c r="D10" s="23">
        <v>98</v>
      </c>
      <c r="E10" s="193" t="s">
        <v>289</v>
      </c>
      <c r="F10" s="309" t="s">
        <v>290</v>
      </c>
      <c r="G10" s="310">
        <v>64</v>
      </c>
      <c r="H10" s="310">
        <v>1</v>
      </c>
    </row>
    <row r="11" spans="1:8" ht="12">
      <c r="A11" s="193" t="s">
        <v>291</v>
      </c>
      <c r="B11" s="194" t="s">
        <v>292</v>
      </c>
      <c r="C11" s="23">
        <v>158</v>
      </c>
      <c r="D11" s="23">
        <v>78</v>
      </c>
      <c r="E11" s="195" t="s">
        <v>293</v>
      </c>
      <c r="F11" s="309" t="s">
        <v>294</v>
      </c>
      <c r="G11" s="310">
        <v>170</v>
      </c>
      <c r="H11" s="310">
        <v>17</v>
      </c>
    </row>
    <row r="12" spans="1:8" ht="12">
      <c r="A12" s="193" t="s">
        <v>295</v>
      </c>
      <c r="B12" s="194" t="s">
        <v>296</v>
      </c>
      <c r="C12" s="23">
        <v>645</v>
      </c>
      <c r="D12" s="23">
        <v>275</v>
      </c>
      <c r="E12" s="195" t="s">
        <v>78</v>
      </c>
      <c r="F12" s="309" t="s">
        <v>297</v>
      </c>
      <c r="G12" s="310">
        <v>37</v>
      </c>
      <c r="H12" s="310">
        <v>67</v>
      </c>
    </row>
    <row r="13" spans="1:18" ht="12">
      <c r="A13" s="193" t="s">
        <v>298</v>
      </c>
      <c r="B13" s="194" t="s">
        <v>299</v>
      </c>
      <c r="C13" s="23">
        <v>142</v>
      </c>
      <c r="D13" s="23">
        <v>64</v>
      </c>
      <c r="E13" s="196" t="s">
        <v>51</v>
      </c>
      <c r="F13" s="311" t="s">
        <v>300</v>
      </c>
      <c r="G13" s="308">
        <f>SUM(G9:G12)</f>
        <v>3406</v>
      </c>
      <c r="H13" s="308">
        <f>SUM(H9:H12)</f>
        <v>1366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134</v>
      </c>
      <c r="D14" s="23">
        <v>25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-122</v>
      </c>
      <c r="D15" s="24">
        <v>-7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30</v>
      </c>
      <c r="D16" s="24">
        <v>7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3164</v>
      </c>
      <c r="D19" s="26">
        <f>SUM(D9:D15)+D16</f>
        <v>1194</v>
      </c>
      <c r="E19" s="199" t="s">
        <v>317</v>
      </c>
      <c r="F19" s="312" t="s">
        <v>318</v>
      </c>
      <c r="G19" s="310">
        <v>8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/>
      <c r="H21" s="310"/>
    </row>
    <row r="22" spans="1:8" ht="24">
      <c r="A22" s="199" t="s">
        <v>324</v>
      </c>
      <c r="B22" s="200" t="s">
        <v>325</v>
      </c>
      <c r="C22" s="23">
        <v>206</v>
      </c>
      <c r="D22" s="23">
        <v>59</v>
      </c>
      <c r="E22" s="199" t="s">
        <v>326</v>
      </c>
      <c r="F22" s="312" t="s">
        <v>327</v>
      </c>
      <c r="G22" s="310">
        <v>17</v>
      </c>
      <c r="H22" s="310">
        <v>2</v>
      </c>
    </row>
    <row r="23" spans="1:8" ht="24">
      <c r="A23" s="193" t="s">
        <v>328</v>
      </c>
      <c r="B23" s="200" t="s">
        <v>329</v>
      </c>
      <c r="C23" s="23">
        <v>49</v>
      </c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18</v>
      </c>
      <c r="D24" s="23">
        <v>5</v>
      </c>
      <c r="E24" s="196" t="s">
        <v>103</v>
      </c>
      <c r="F24" s="314" t="s">
        <v>334</v>
      </c>
      <c r="G24" s="308">
        <f>SUM(G19:G23)</f>
        <v>25</v>
      </c>
      <c r="H24" s="308">
        <f>SUM(H19:H23)</f>
        <v>2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10</v>
      </c>
      <c r="D25" s="23">
        <v>12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283</v>
      </c>
      <c r="D26" s="26">
        <f>SUM(D22:D25)</f>
        <v>76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3447</v>
      </c>
      <c r="D28" s="27">
        <f>D26+D19</f>
        <v>1270</v>
      </c>
      <c r="E28" s="41" t="s">
        <v>339</v>
      </c>
      <c r="F28" s="314" t="s">
        <v>340</v>
      </c>
      <c r="G28" s="308">
        <f>G13+G15+G24</f>
        <v>3431</v>
      </c>
      <c r="H28" s="308">
        <f>H13+H15+H24</f>
        <v>1368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98</v>
      </c>
      <c r="E30" s="41" t="s">
        <v>343</v>
      </c>
      <c r="F30" s="314" t="s">
        <v>344</v>
      </c>
      <c r="G30" s="30">
        <f>IF((C28-G28)&gt;0,C28-G28,0)</f>
        <v>16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3447</v>
      </c>
      <c r="D33" s="26">
        <f>D28+D31+D32</f>
        <v>1270</v>
      </c>
      <c r="E33" s="41" t="s">
        <v>353</v>
      </c>
      <c r="F33" s="314" t="s">
        <v>354</v>
      </c>
      <c r="G33" s="30">
        <f>G32+G31+G28</f>
        <v>3431</v>
      </c>
      <c r="H33" s="30">
        <f>H32+H31+H28</f>
        <v>1368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98</v>
      </c>
      <c r="E34" s="42" t="s">
        <v>357</v>
      </c>
      <c r="F34" s="314" t="s">
        <v>358</v>
      </c>
      <c r="G34" s="308">
        <f>IF((C33-G33)&gt;0,C33-G33,0)</f>
        <v>16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98</v>
      </c>
      <c r="E39" s="208" t="s">
        <v>369</v>
      </c>
      <c r="F39" s="318" t="s">
        <v>370</v>
      </c>
      <c r="G39" s="319">
        <f>IF(G34&gt;0,IF(C35+G34&lt;0,0,C35+G34),IF(C34-C35&lt;0,C35-C34,0))</f>
        <v>16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>
        <v>7</v>
      </c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98</v>
      </c>
      <c r="E41" s="41" t="s">
        <v>376</v>
      </c>
      <c r="F41" s="329" t="s">
        <v>377</v>
      </c>
      <c r="G41" s="29">
        <f>IF(C39=0,IF(G39-G40&gt;0,G39-G40+C40,0),IF(C39-C40&lt;0,C40-C39+G40,0))</f>
        <v>9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3447</v>
      </c>
      <c r="D42" s="30">
        <f>D33+D35+D39</f>
        <v>1368</v>
      </c>
      <c r="E42" s="42" t="s">
        <v>380</v>
      </c>
      <c r="F42" s="43" t="s">
        <v>381</v>
      </c>
      <c r="G42" s="30">
        <f>G39+G33</f>
        <v>3447</v>
      </c>
      <c r="H42" s="30">
        <f>H39+H33</f>
        <v>1368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39591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534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533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34" sqref="C34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39538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3534</v>
      </c>
      <c r="D10" s="31">
        <v>1261</v>
      </c>
      <c r="E10" s="44"/>
      <c r="F10" s="44"/>
    </row>
    <row r="11" spans="1:13" ht="12">
      <c r="A11" s="227" t="s">
        <v>389</v>
      </c>
      <c r="B11" s="228" t="s">
        <v>390</v>
      </c>
      <c r="C11" s="31">
        <v>-2774</v>
      </c>
      <c r="D11" s="31">
        <v>-600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-732</v>
      </c>
      <c r="D13" s="31">
        <v>-339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159</v>
      </c>
      <c r="D14" s="31">
        <v>-10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-11</v>
      </c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-1</v>
      </c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-7</v>
      </c>
      <c r="D18" s="31">
        <v>-1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42</v>
      </c>
      <c r="D19" s="31">
        <v>-41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210</v>
      </c>
      <c r="D20" s="32">
        <f>SUM(D10:D19)</f>
        <v>270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-388</v>
      </c>
      <c r="D22" s="31">
        <v>-158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115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>
        <v>-25</v>
      </c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-273</v>
      </c>
      <c r="D32" s="32">
        <f>SUM(D22:D31)</f>
        <v>-183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301</v>
      </c>
      <c r="D36" s="31"/>
      <c r="E36" s="44"/>
      <c r="F36" s="44"/>
    </row>
    <row r="37" spans="1:6" ht="12">
      <c r="A37" s="227" t="s">
        <v>438</v>
      </c>
      <c r="B37" s="228" t="s">
        <v>439</v>
      </c>
      <c r="C37" s="31">
        <v>-95</v>
      </c>
      <c r="D37" s="31"/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-3</v>
      </c>
      <c r="D39" s="31">
        <v>-53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-2</v>
      </c>
      <c r="D41" s="31">
        <v>-12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201</v>
      </c>
      <c r="D42" s="32">
        <f>SUM(D34:D41)</f>
        <v>-65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138</v>
      </c>
      <c r="D43" s="32">
        <f>D42+D32+D20</f>
        <v>22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136</v>
      </c>
      <c r="D44" s="46">
        <v>71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274</v>
      </c>
      <c r="D45" s="32">
        <f>D44+D43</f>
        <v>93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268</v>
      </c>
      <c r="D46" s="33">
        <v>88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>
        <v>6</v>
      </c>
      <c r="D47" s="33">
        <v>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535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536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M28" sqref="M28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39538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75</v>
      </c>
      <c r="J11" s="35">
        <f>'справка №1-БАЛАНС'!H29+'справка №1-БАЛАНС'!H32</f>
        <v>0</v>
      </c>
      <c r="K11" s="37"/>
      <c r="L11" s="239">
        <f>SUM(C11:K11)</f>
        <v>2480</v>
      </c>
      <c r="M11" s="35">
        <f>'справка №1-БАЛАНС'!H39</f>
        <v>1761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75</v>
      </c>
      <c r="J15" s="38">
        <f t="shared" si="2"/>
        <v>0</v>
      </c>
      <c r="K15" s="38">
        <f t="shared" si="2"/>
        <v>0</v>
      </c>
      <c r="L15" s="239">
        <f t="shared" si="1"/>
        <v>2480</v>
      </c>
      <c r="M15" s="38">
        <f t="shared" si="2"/>
        <v>1761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-9</v>
      </c>
      <c r="K16" s="37"/>
      <c r="L16" s="239">
        <f t="shared" si="1"/>
        <v>-9</v>
      </c>
      <c r="M16" s="37">
        <v>-7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>
        <v>12</v>
      </c>
      <c r="J28" s="37"/>
      <c r="K28" s="37"/>
      <c r="L28" s="239">
        <f t="shared" si="1"/>
        <v>12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87</v>
      </c>
      <c r="J29" s="36">
        <f t="shared" si="6"/>
        <v>-9</v>
      </c>
      <c r="K29" s="36">
        <f t="shared" si="6"/>
        <v>0</v>
      </c>
      <c r="L29" s="239">
        <f t="shared" si="1"/>
        <v>2483</v>
      </c>
      <c r="M29" s="36">
        <f t="shared" si="6"/>
        <v>1754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87</v>
      </c>
      <c r="J32" s="36">
        <f t="shared" si="7"/>
        <v>-9</v>
      </c>
      <c r="K32" s="36">
        <f t="shared" si="7"/>
        <v>0</v>
      </c>
      <c r="L32" s="239">
        <f t="shared" si="1"/>
        <v>2483</v>
      </c>
      <c r="M32" s="36">
        <f>M29+M30+M31</f>
        <v>1754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2008-01-25T13:27:12Z</cp:lastPrinted>
  <dcterms:created xsi:type="dcterms:W3CDTF">2000-06-29T12:02:40Z</dcterms:created>
  <dcterms:modified xsi:type="dcterms:W3CDTF">2008-05-28T07:29:55Z</dcterms:modified>
  <cp:category/>
  <cp:version/>
  <cp:contentType/>
  <cp:contentStatus/>
</cp:coreProperties>
</file>