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<sst xmlns="http://schemas.openxmlformats.org/spreadsheetml/2006/main" count="1059" uniqueCount="875">
  <si>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</si>
  <si>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</si>
  <si>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</si>
  <si>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</si>
  <si>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</si>
  <si>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</si>
  <si>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</si>
  <si>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</si>
  <si>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</si>
  <si>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</si>
  <si>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</si>
  <si>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</si>
  <si>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</si>
  <si>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</si>
  <si>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</si>
  <si>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</si>
  <si>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</si>
  <si>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</si>
  <si>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</si>
  <si>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</si>
  <si>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</si>
  <si>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</si>
  <si>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</si>
  <si>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</si>
  <si>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</si>
  <si>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</si>
  <si>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</si>
  <si>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</si>
  <si>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</si>
  <si>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</si>
  <si>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</si>
  <si>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</si>
  <si>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</si>
  <si>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</si>
  <si>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</si>
  <si>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</si>
  <si>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</si>
  <si>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</si>
  <si>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</si>
  <si>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</si>
  <si>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</si>
  <si>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</si>
  <si>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</si>
  <si>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</si>
  <si>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</si>
  <si>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</si>
  <si>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</si>
  <si>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</si>
  <si>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</si>
  <si>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</si>
  <si>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</si>
  <si>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</si>
  <si>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</si>
  <si>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</si>
  <si>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</si>
  <si>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</si>
  <si>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</si>
  <si>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</si>
  <si>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</si>
  <si>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</si>
  <si>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</si>
  <si>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</si>
  <si>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</si>
  <si>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</si>
  <si>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</si>
  <si>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</si>
  <si>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</si>
  <si>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</si>
  <si>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</si>
  <si>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</si>
  <si>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</si>
  <si>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</si>
  <si>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</si>
  <si>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</si>
  <si>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</si>
  <si>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</si>
  <si>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</si>
  <si>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</si>
  <si>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</si>
  <si>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</si>
  <si>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</si>
  <si>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</si>
  <si>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</si>
  <si>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</si>
  <si>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</si>
  <si>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</si>
  <si>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</si>
  <si>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</si>
  <si>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</si>
  <si>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</si>
  <si>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</si>
  <si>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</si>
  <si>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</si>
  <si>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</si>
  <si>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</si>
  <si>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</si>
  <si>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</si>
  <si>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</si>
  <si>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</si>
  <si>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</si>
  <si>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</si>
  <si>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</si>
  <si>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</si>
  <si>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</si>
  <si>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</si>
  <si>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</si>
  <si>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</si>
  <si>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</si>
  <si>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</si>
  <si>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</si>
  <si>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</si>
  <si>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</si>
  <si>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</si>
  <si>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</si>
  <si>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</si>
  <si>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</si>
  <si>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</si>
  <si>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</si>
  <si>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</si>
  <si>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</si>
  <si>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</si>
  <si>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</si>
  <si>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</si>
  <si>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</si>
  <si>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</si>
  <si>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</si>
  <si>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</si>
  <si>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</si>
  <si>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</si>
  <si>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</si>
  <si>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</si>
  <si>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</si>
  <si>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</si>
  <si>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</si>
  <si>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</si>
  <si>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</si>
  <si>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</si>
  <si>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</si>
  <si>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</si>
  <si>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</si>
  <si>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</si>
  <si>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</si>
  <si>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</si>
  <si>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</si>
  <si>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</si>
  <si>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</si>
  <si>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</si>
  <si>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</si>
  <si>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</si>
  <si>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</si>
  <si>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</si>
  <si>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</si>
  <si>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</si>
  <si>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</si>
  <si>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</si>
  <si>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</si>
  <si>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</si>
  <si>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</si>
  <si>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</si>
  <si>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</si>
  <si>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</si>
  <si>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</si>
  <si>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</si>
  <si>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</si>
  <si>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</si>
  <si>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</si>
  <si>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</si>
  <si>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</si>
  <si>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</si>
  <si>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</si>
  <si>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</si>
  <si>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</si>
  <si>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</si>
  <si>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</si>
  <si>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</si>
  <si>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</si>
  <si>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</si>
  <si>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</si>
  <si>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</si>
  <si>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</si>
  <si>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</si>
  <si>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</si>
  <si>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</si>
  <si>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</si>
  <si>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</si>
  <si>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</si>
  <si>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</si>
  <si>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</si>
  <si>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</si>
  <si>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</si>
  <si>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</si>
  <si>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</si>
  <si>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</si>
  <si>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</si>
  <si>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</si>
  <si>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</si>
  <si>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</si>
  <si>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</si>
  <si>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</si>
  <si>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</si>
  <si>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</si>
  <si>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</si>
  <si>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</si>
  <si>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</si>
  <si>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</si>
  <si>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</si>
  <si>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</si>
  <si>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</si>
  <si>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</si>
  <si>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</si>
  <si>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</si>
  <si>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</si>
  <si>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</si>
  <si>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</si>
  <si>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</si>
  <si>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</si>
  <si>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</si>
  <si>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</si>
  <si>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</si>
  <si>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</si>
  <si>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</si>
  <si>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</si>
  <si>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</si>
  <si>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</si>
  <si>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</si>
  <si>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</si>
  <si>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</si>
  <si>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</si>
  <si>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</si>
  <si>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</si>
  <si>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</si>
  <si>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</si>
  <si>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</si>
  <si>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</si>
  <si>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</si>
  <si>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</si>
  <si>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</si>
  <si>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</si>
  <si>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</si>
  <si>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</si>
  <si>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</si>
  <si>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</si>
  <si>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</si>
  <si>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</si>
  <si>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</si>
  <si>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</si>
  <si>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</si>
  <si>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</si>
  <si>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</si>
  <si>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</si>
  <si>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</si>
  <si>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</si>
  <si>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</si>
  <si>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</si>
  <si>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</si>
  <si>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</si>
  <si>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</si>
  <si>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</si>
  <si>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</si>
  <si>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</si>
  <si>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</si>
  <si>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</si>
  <si>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</si>
  <si>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</si>
  <si>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</si>
  <si>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</si>
  <si>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</si>
  <si>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</si>
  <si>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</si>
  <si>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</si>
  <si>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</si>
  <si>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</si>
  <si>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</si>
  <si>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</si>
  <si>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</si>
  <si>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</si>
  <si>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</si>
  <si>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</si>
  <si>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</si>
  <si>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</si>
  <si>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</si>
  <si>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</si>
  <si>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</si>
  <si>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</si>
  <si>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</si>
  <si>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</si>
  <si>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</si>
  <si>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</si>
  <si>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</si>
  <si>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</si>
  <si>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</si>
  <si>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</si>
  <si>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</si>
  <si>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</si>
  <si>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</si>
  <si>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</si>
  <si>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</si>
  <si>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</si>
  <si>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</si>
  <si>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</si>
  <si>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</si>
  <si>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</si>
  <si>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</si>
  <si>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</si>
  <si>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</si>
  <si>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</si>
  <si>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</si>
  <si>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</si>
  <si>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</si>
  <si>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</si>
  <si>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</si>
  <si>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</si>
  <si>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</si>
  <si>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</si>
  <si>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</si>
  <si>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</si>
  <si>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</si>
  <si>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</si>
  <si>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</si>
  <si>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</si>
  <si>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</si>
  <si>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</si>
  <si>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</si>
  <si>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</si>
  <si>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</si>
  <si>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</si>
  <si>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</si>
  <si>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</si>
  <si>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</si>
  <si>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</si>
  <si>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</si>
  <si>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</si>
  <si>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</si>
  <si>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</si>
  <si>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</si>
  <si>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</si>
  <si>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</si>
  <si>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</si>
  <si>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</si>
  <si>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</si>
  <si>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</si>
  <si>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</si>
  <si>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</si>
  <si>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</si>
  <si>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</si>
  <si>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</si>
  <si>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</si>
  <si>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</si>
  <si>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</si>
  <si>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</si>
  <si>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</si>
  <si>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</si>
  <si>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</si>
  <si>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</si>
  <si>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</si>
  <si>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</si>
  <si>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</si>
  <si>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</si>
  <si>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</si>
  <si>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</si>
  <si>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</si>
  <si>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</si>
  <si>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</si>
  <si>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</si>
  <si>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</si>
  <si>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</si>
  <si>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</si>
  <si>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</si>
  <si>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</si>
  <si>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</si>
  <si>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</si>
  <si>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</si>
  <si>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</si>
  <si>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</si>
  <si>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</si>
  <si>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</si>
  <si>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</si>
  <si>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</si>
  <si>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</si>
  <si>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</si>
  <si>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</si>
  <si>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</si>
  <si>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</si>
  <si>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</si>
  <si>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</si>
  <si>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</si>
  <si>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</si>
  <si>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</si>
  <si>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</si>
  <si>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</si>
  <si>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</si>
  <si>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</si>
  <si>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</si>
  <si>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</si>
  <si>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</si>
  <si>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</si>
  <si>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</si>
  <si>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</si>
  <si>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</si>
  <si>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</si>
  <si>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</si>
  <si>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</si>
  <si>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</si>
  <si>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</si>
  <si>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</si>
  <si>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</si>
  <si>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</si>
  <si>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</si>
  <si>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</si>
  <si>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</si>
  <si>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</si>
  <si>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</si>
  <si>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</si>
  <si>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</si>
  <si>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</si>
  <si>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</si>
  <si>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</si>
  <si>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</si>
  <si>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</si>
  <si>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</si>
  <si>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</si>
  <si>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</si>
  <si>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</si>
  <si>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</si>
  <si>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</si>
  <si>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</si>
  <si>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</si>
  <si>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</si>
  <si>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</si>
  <si>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</si>
  <si>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</si>
  <si>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</si>
  <si>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</si>
  <si>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</si>
  <si>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</si>
  <si>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</si>
  <si>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</si>
  <si>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</si>
  <si>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</si>
  <si>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</si>
  <si>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</si>
  <si>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</si>
  <si>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</si>
  <si>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</si>
  <si>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</si>
  <si>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</si>
  <si>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</si>
  <si>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</si>
  <si>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</si>
  <si>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</si>
  <si>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</si>
  <si>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</si>
  <si>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</si>
  <si>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</si>
  <si>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</si>
  <si>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</si>
  <si>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</si>
  <si>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</si>
  <si>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</si>
  <si>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</si>
  <si>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</si>
  <si>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</si>
  <si>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</si>
  <si>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</si>
  <si>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</si>
  <si>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</si>
  <si>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</si>
  <si>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</si>
  <si>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</si>
  <si>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</si>
  <si>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</si>
  <si>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</si>
  <si>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</si>
  <si>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</si>
  <si>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</si>
  <si>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</si>
  <si>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</si>
  <si>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</si>
  <si>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</si>
  <si>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</si>
  <si>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</si>
  <si>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</si>
  <si>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</si>
  <si>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</si>
  <si>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</si>
  <si>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</si>
  <si>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</si>
  <si>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</si>
  <si>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</si>
  <si>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</si>
  <si>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</si>
  <si>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</si>
  <si>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</si>
  <si>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</si>
  <si>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</si>
  <si>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</si>
  <si>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</si>
  <si>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</si>
  <si>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</si>
  <si>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</si>
  <si>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</si>
  <si>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</si>
  <si>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</si>
  <si>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</si>
  <si>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</si>
  <si>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</si>
  <si>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</si>
  <si>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</si>
  <si>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</si>
  <si>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</si>
  <si>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</si>
  <si>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</si>
  <si>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</si>
  <si>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</si>
  <si>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</si>
  <si>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</si>
  <si>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</si>
  <si>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</si>
  <si>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</si>
  <si>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</si>
  <si>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</si>
  <si>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</si>
  <si>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</si>
  <si>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</si>
  <si>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</si>
  <si>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</si>
  <si>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</si>
  <si>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</si>
  <si>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</si>
  <si>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</si>
  <si>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</si>
  <si>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</si>
  <si>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</si>
  <si>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</si>
  <si>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</si>
  <si>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</si>
  <si>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</si>
  <si>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</si>
  <si>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</si>
  <si>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</si>
  <si>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</si>
  <si>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</si>
  <si>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</si>
  <si>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</si>
  <si>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</si>
  <si>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</si>
  <si>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</si>
  <si>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</si>
  <si>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</si>
  <si>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</si>
  <si>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</si>
  <si>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</si>
  <si>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</si>
  <si>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</si>
  <si>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</si>
  <si>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</si>
  <si>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</si>
  <si>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</si>
  <si>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</si>
  <si>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</si>
  <si>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</si>
  <si>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</si>
  <si>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</si>
  <si>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</si>
  <si>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</si>
  <si>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</si>
  <si>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</si>
  <si>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</si>
  <si>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</si>
  <si>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</si>
  <si>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</si>
  <si>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</si>
  <si>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</si>
  <si>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</si>
  <si>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</si>
  <si>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</si>
  <si>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</si>
  <si>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</si>
  <si>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</si>
  <si>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</si>
  <si>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</si>
  <si>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</si>
  <si>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</si>
  <si>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</si>
  <si>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</si>
  <si>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</si>
  <si>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</si>
  <si>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</si>
  <si>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</si>
  <si>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</si>
  <si>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</si>
  <si>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</si>
  <si>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</si>
  <si>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</si>
  <si>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</si>
  <si>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</si>
  <si>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</si>
  <si>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</si>
  <si>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</si>
  <si>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</si>
  <si>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</si>
  <si>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</si>
  <si>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</si>
  <si>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</si>
  <si>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</si>
  <si>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</si>
  <si>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</si>
  <si>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</si>
  <si>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</si>
  <si>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</si>
  <si>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</si>
  <si>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</si>
  <si>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</si>
  <si>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</si>
  <si>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</si>
  <si>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</si>
  <si>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</si>
  <si>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</si>
  <si>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</si>
  <si>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</si>
  <si>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</si>
  <si>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</si>
  <si>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</si>
  <si>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</si>
  <si>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</si>
  <si>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</si>
  <si>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</si>
  <si>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</si>
  <si>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</si>
  <si>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</si>
  <si>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</si>
  <si>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</si>
  <si>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</si>
  <si>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</si>
  <si>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</si>
  <si>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</si>
  <si>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</si>
  <si>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</si>
  <si>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</si>
  <si>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</si>
  <si>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</si>
  <si>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</si>
  <si>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</si>
  <si>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</si>
  <si>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</si>
  <si>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</si>
  <si>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</si>
  <si>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</si>
  <si>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</si>
  <si>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</si>
  <si>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</si>
  <si>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</si>
  <si>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</si>
  <si>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</si>
  <si>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</si>
  <si>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</si>
  <si>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</si>
  <si>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</si>
  <si>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</si>
  <si>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</si>
  <si>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</si>
  <si>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</si>
  <si>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</si>
  <si>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</si>
  <si>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</si>
  <si>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</si>
  <si>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</si>
  <si>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</si>
  <si>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</si>
  <si>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</si>
  <si>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</si>
  <si>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</si>
  <si>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</si>
  <si>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</si>
  <si>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</si>
  <si>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</si>
  <si>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</si>
  <si>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</si>
  <si>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</si>
  <si>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</si>
  <si>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</si>
  <si>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</si>
  <si>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</si>
  <si>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</si>
  <si>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</si>
  <si>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</si>
  <si>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</si>
  <si>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</si>
  <si>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</si>
  <si>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</si>
  <si>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</si>
  <si>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</si>
  <si>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</si>
  <si>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</si>
  <si>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</si>
  <si>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</si>
  <si>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</si>
  <si>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</si>
  <si>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</si>
  <si>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</si>
  <si>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</si>
  <si>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</si>
  <si>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</si>
  <si>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</si>
  <si>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</si>
  <si>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</si>
  <si>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</si>
  <si>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</si>
  <si>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</si>
  <si>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</si>
  <si>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</si>
  <si>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</si>
  <si>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</si>
  <si>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</si>
  <si>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</si>
  <si>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</si>
  <si>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</si>
  <si>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</si>
  <si>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</si>
  <si>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</si>
  <si>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</si>
  <si>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</si>
  <si>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</si>
  <si>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</si>
  <si>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</si>
  <si>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</si>
  <si>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</si>
  <si>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</si>
  <si>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</si>
  <si>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</si>
  <si>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</si>
  <si>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</si>
  <si>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</si>
  <si>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</si>
  <si>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</si>
  <si>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</si>
  <si>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</si>
  <si>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</si>
  <si>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</si>
  <si>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</si>
  <si>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</si>
  <si>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</si>
  <si>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</si>
  <si>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</si>
  <si>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</si>
  <si>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</si>
  <si>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</si>
  <si>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</si>
  <si>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</si>
  <si>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</si>
  <si>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</si>
  <si>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</si>
  <si>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</si>
  <si>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</si>
  <si>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</si>
  <si>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</si>
  <si>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</si>
  <si>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</si>
  <si>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</si>
  <si>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</si>
  <si>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</si>
  <si>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</si>
  <si>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</si>
  <si>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</si>
  <si>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</si>
  <si>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</si>
  <si>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</si>
  <si>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</si>
  <si>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</si>
  <si>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</si>
  <si>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</si>
  <si>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</si>
  <si>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</si>
  <si>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</si>
  <si>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</si>
  <si>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</si>
  <si>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</si>
  <si>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</si>
  <si>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</si>
  <si>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</si>
  <si>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</si>
  <si>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</si>
  <si>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</si>
  <si>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</si>
  <si>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</si>
  <si>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</si>
  <si>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</si>
  <si>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</si>
  <si>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</si>
  <si>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</si>
  <si>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</si>
  <si>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</si>
  <si>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</si>
  <si>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</si>
  <si>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</si>
  <si>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</si>
  <si>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</si>
  <si>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</si>
  <si>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</si>
  <si>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</si>
  <si>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</si>
  <si>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</si>
  <si>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</si>
  <si>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</si>
  <si>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</si>
  <si>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</si>
  <si>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</si>
  <si>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</si>
  <si>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</si>
  <si>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</si>
  <si>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</si>
  <si>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</si>
  <si>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</si>
  <si>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</si>
  <si>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</si>
  <si>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</si>
  <si>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</si>
  <si>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</si>
  <si>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</si>
  <si>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</si>
  <si>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</si>
  <si>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</si>
  <si>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</si>
  <si>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</si>
  <si>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</si>
  <si>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</si>
  <si>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</si>
  <si>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</si>
  <si>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</si>
  <si>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</si>
  <si>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</si>
  <si>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</si>
  <si>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</si>
  <si>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</si>
  <si>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</si>
  <si>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</si>
  <si>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</si>
  <si>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</si>
  <si>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</si>
  <si>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</si>
  <si>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</si>
  <si>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</si>
  <si>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</si>
  <si>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</si>
  <si>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</si>
  <si>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</si>
  <si>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</si>
  <si>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</si>
  <si>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</si>
  <si>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</si>
  <si>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</si>
  <si>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</si>
  <si>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</si>
  <si>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</si>
  <si>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</si>
  <si>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</si>
  <si>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</si>
  <si>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</si>
  <si>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</si>
  <si>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</si>
  <si>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</si>
  <si>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</si>
  <si>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</si>
  <si>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</si>
  <si>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</si>
  <si>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</si>
  <si>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</si>
  <si>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1."УОТС ЗАРЯ ЛИМИТИД"АД,гр.Павликени</t>
  </si>
  <si>
    <t>1. "БАЛКАНКАР РУЕН"АД гр.Асеновград</t>
  </si>
  <si>
    <t xml:space="preserve">Дата на съставяне:24.04.2008                    </t>
  </si>
  <si>
    <t>Дата на съставяне: 23.07.2008</t>
  </si>
  <si>
    <t xml:space="preserve">Дата на съставяне:  23.07.2008                                     </t>
  </si>
  <si>
    <t xml:space="preserve">Дата  на съставяне:23.07.2008                                                                                                                                </t>
  </si>
  <si>
    <t>Дата на съставяне:23.07.2008</t>
  </si>
  <si>
    <r>
      <t>Дата на съставяне: 23.07.2008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</si>
</sst>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08" sqref="A10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1506</v>
      </c>
      <c r="D12" s="151">
        <v>1508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392</v>
      </c>
      <c r="D13" s="151">
        <v>475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337</v>
      </c>
      <c r="D14" s="151">
        <v>177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386</v>
      </c>
      <c r="D15" s="151">
        <v>439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710</v>
      </c>
      <c r="D17" s="151">
        <v>561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3621</v>
      </c>
      <c r="D19" s="155">
        <f>SUM(D11:D18)</f>
        <v>3447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103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106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78</v>
      </c>
      <c r="H31" s="152">
        <v>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156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3501</v>
      </c>
      <c r="D34" s="155">
        <f>SUM(D35:D38)</f>
        <v>3401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3376</v>
      </c>
      <c r="D35" s="151">
        <v>3376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125</v>
      </c>
      <c r="D36" s="151">
        <v>25</v>
      </c>
      <c r="E36" s="237" t="s">
        <v>110</v>
      </c>
      <c r="F36" s="261" t="s">
        <v>111</v>
      </c>
      <c r="G36" s="154">
        <f>G25+G17+G33</f>
        <v>2561</v>
      </c>
      <c r="H36" s="154">
        <f>H25+H17+H33</f>
        <v>2483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3501</v>
      </c>
      <c r="D45" s="155">
        <f>D34+D39+D44</f>
        <v>3401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299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308</v>
      </c>
      <c r="H48" s="152">
        <v>337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11065</v>
      </c>
      <c r="H49" s="154">
        <f>SUM(H43:H48)</f>
        <v>11094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299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7535</v>
      </c>
      <c r="D55" s="155">
        <f>D19+D20+D21+D27+D32+D45+D51+D53+D54</f>
        <v>7130</v>
      </c>
      <c r="E55" s="237" t="s">
        <v>172</v>
      </c>
      <c r="F55" s="261" t="s">
        <v>173</v>
      </c>
      <c r="G55" s="154">
        <f>G49+G51+G52+G53+G54</f>
        <v>11088</v>
      </c>
      <c r="H55" s="154">
        <f>H49+H51+H52+H53+H54</f>
        <v>11117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1203</v>
      </c>
      <c r="D58" s="151">
        <v>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206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25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1048</v>
      </c>
      <c r="D61" s="151">
        <v>830</v>
      </c>
      <c r="E61" s="243" t="s">
        <v>189</v>
      </c>
      <c r="F61" s="272" t="s">
        <v>190</v>
      </c>
      <c r="G61" s="154">
        <f>SUM(G62:G68)</f>
        <v>1042</v>
      </c>
      <c r="H61" s="154">
        <f>SUM(H62:H68)</f>
        <v>542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2457</v>
      </c>
      <c r="D64" s="155">
        <f>SUM(D58:D63)</f>
        <v>2244</v>
      </c>
      <c r="E64" s="237" t="s">
        <v>200</v>
      </c>
      <c r="F64" s="242" t="s">
        <v>201</v>
      </c>
      <c r="G64" s="152">
        <v>856</v>
      </c>
      <c r="H64" s="152">
        <v>299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123</v>
      </c>
      <c r="H66" s="152">
        <v>103</v>
      </c>
    </row>
    <row r="67" spans="1:8" ht="15">
      <c r="A67" s="235" t="s">
        <v>207</v>
      </c>
      <c r="B67" s="241" t="s">
        <v>208</v>
      </c>
      <c r="C67" s="151">
        <v>90</v>
      </c>
      <c r="D67" s="151">
        <v>361</v>
      </c>
      <c r="E67" s="237" t="s">
        <v>209</v>
      </c>
      <c r="F67" s="242" t="s">
        <v>210</v>
      </c>
      <c r="G67" s="152">
        <v>34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919</v>
      </c>
      <c r="D68" s="151">
        <v>775</v>
      </c>
      <c r="E68" s="237" t="s">
        <v>213</v>
      </c>
      <c r="F68" s="242" t="s">
        <v>214</v>
      </c>
      <c r="G68" s="152">
        <v>28</v>
      </c>
      <c r="H68" s="152">
        <v>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77</v>
      </c>
      <c r="H69" s="152">
        <v>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1119</v>
      </c>
      <c r="H71" s="161">
        <f>H59+H60+H61+H69+H70</f>
        <v>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193</v>
      </c>
      <c r="D72" s="151">
        <v>152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1238</v>
      </c>
      <c r="D75" s="155">
        <f>SUM(D67:D74)</f>
        <v>1302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1119</v>
      </c>
      <c r="H79" s="162">
        <f>H71+H74+H75+H76</f>
        <v>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3459</v>
      </c>
      <c r="D83" s="151">
        <v>3459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3459</v>
      </c>
      <c r="D84" s="155">
        <f>D83+D82+D78</f>
        <v>3459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79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7233</v>
      </c>
      <c r="D93" s="155">
        <f>D64+D75+D84+D91+D92</f>
        <v>7027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14768</v>
      </c>
      <c r="D94" s="164">
        <f>D93+D55</f>
        <v>14157</v>
      </c>
      <c r="E94" s="449" t="s">
        <v>270</v>
      </c>
      <c r="F94" s="289" t="s">
        <v>271</v>
      </c>
      <c r="G94" s="165">
        <f>G36+G39+G55+G79</f>
        <v>14768</v>
      </c>
      <c r="H94" s="165">
        <f>H36+H39+H55+H79</f>
        <v>14157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39629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2560</v>
      </c>
      <c r="D9" s="46">
        <v>1489</v>
      </c>
      <c r="E9" s="298" t="s">
        <v>285</v>
      </c>
      <c r="F9" s="549" t="s">
        <v>286</v>
      </c>
      <c r="G9" s="550">
        <v>4068</v>
      </c>
      <c r="H9" s="550">
        <v>2838</v>
      </c>
    </row>
    <row r="10" spans="1:8" ht="12">
      <c r="A10" s="298" t="s">
        <v>287</v>
      </c>
      <c r="B10" s="299" t="s">
        <v>288</v>
      </c>
      <c r="C10" s="46">
        <v>465</v>
      </c>
      <c r="D10" s="46">
        <v>228</v>
      </c>
      <c r="E10" s="298" t="s">
        <v>289</v>
      </c>
      <c r="F10" s="549" t="s">
        <v>290</v>
      </c>
      <c r="G10" s="550">
        <v>62</v>
      </c>
      <c r="H10" s="550">
        <v>22</v>
      </c>
    </row>
    <row r="11" spans="1:8" ht="12">
      <c r="A11" s="298" t="s">
        <v>291</v>
      </c>
      <c r="B11" s="299" t="s">
        <v>292</v>
      </c>
      <c r="C11" s="46">
        <v>228</v>
      </c>
      <c r="D11" s="46">
        <v>168</v>
      </c>
      <c r="E11" s="300" t="s">
        <v>293</v>
      </c>
      <c r="F11" s="549" t="s">
        <v>294</v>
      </c>
      <c r="G11" s="550">
        <v>230</v>
      </c>
      <c r="H11" s="550">
        <v>49</v>
      </c>
    </row>
    <row r="12" spans="1:8" ht="12">
      <c r="A12" s="298" t="s">
        <v>295</v>
      </c>
      <c r="B12" s="299" t="s">
        <v>296</v>
      </c>
      <c r="C12" s="46">
        <v>794</v>
      </c>
      <c r="D12" s="46">
        <v>567</v>
      </c>
      <c r="E12" s="300" t="s">
        <v>78</v>
      </c>
      <c r="F12" s="549" t="s">
        <v>297</v>
      </c>
      <c r="G12" s="550">
        <v>201</v>
      </c>
      <c r="H12" s="550">
        <v>115</v>
      </c>
    </row>
    <row r="13" spans="1:18" ht="12">
      <c r="A13" s="298" t="s">
        <v>298</v>
      </c>
      <c r="B13" s="299" t="s">
        <v>299</v>
      </c>
      <c r="C13" s="46">
        <v>156</v>
      </c>
      <c r="D13" s="46">
        <v>132</v>
      </c>
      <c r="E13" s="301" t="s">
        <v>51</v>
      </c>
      <c r="F13" s="551" t="s">
        <v>300</v>
      </c>
      <c r="G13" s="548">
        <f>SUM(G9:G12)</f>
        <v>4561</v>
      </c>
      <c r="H13" s="548">
        <f>SUM(H9:H12)</f>
        <v>3024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109</v>
      </c>
      <c r="D14" s="46">
        <v>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-262</v>
      </c>
      <c r="D15" s="47">
        <v>-43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21</v>
      </c>
      <c r="D16" s="47">
        <v>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4071</v>
      </c>
      <c r="D19" s="49">
        <f>SUM(D9:D15)+D16</f>
        <v>2622</v>
      </c>
      <c r="E19" s="304" t="s">
        <v>317</v>
      </c>
      <c r="F19" s="552" t="s">
        <v>318</v>
      </c>
      <c r="G19" s="550">
        <v>16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402</v>
      </c>
      <c r="D22" s="46">
        <v>136</v>
      </c>
      <c r="E22" s="304" t="s">
        <v>326</v>
      </c>
      <c r="F22" s="552" t="s">
        <v>327</v>
      </c>
      <c r="G22" s="550">
        <v>10</v>
      </c>
      <c r="H22" s="550">
        <v>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20</v>
      </c>
      <c r="D24" s="46">
        <v>8</v>
      </c>
      <c r="E24" s="301" t="s">
        <v>103</v>
      </c>
      <c r="F24" s="554" t="s">
        <v>334</v>
      </c>
      <c r="G24" s="548">
        <f>SUM(G19:G23)</f>
        <v>26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16</v>
      </c>
      <c r="D25" s="46">
        <v>69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438</v>
      </c>
      <c r="D26" s="49">
        <f>SUM(D22:D25)</f>
        <v>213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4509</v>
      </c>
      <c r="D28" s="50">
        <f>D26+D19</f>
        <v>2835</v>
      </c>
      <c r="E28" s="127" t="s">
        <v>339</v>
      </c>
      <c r="F28" s="554" t="s">
        <v>340</v>
      </c>
      <c r="G28" s="548">
        <f>G13+G15+G24</f>
        <v>4587</v>
      </c>
      <c r="H28" s="548">
        <f>H13+H15+H24</f>
        <v>3028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78</v>
      </c>
      <c r="D30" s="50">
        <f>IF((H28-D28)&gt;0,H28-D28,0)</f>
        <v>193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4509</v>
      </c>
      <c r="D33" s="49">
        <f>D28+D31+D32</f>
        <v>2835</v>
      </c>
      <c r="E33" s="127" t="s">
        <v>353</v>
      </c>
      <c r="F33" s="554" t="s">
        <v>354</v>
      </c>
      <c r="G33" s="53">
        <f>G32+G31+G28</f>
        <v>4587</v>
      </c>
      <c r="H33" s="53">
        <f>H32+H31+H28</f>
        <v>3028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78</v>
      </c>
      <c r="D34" s="50">
        <f>IF((H33-D33)&gt;0,H33-D33,0)</f>
        <v>193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78</v>
      </c>
      <c r="D39" s="460">
        <f>+IF((H33-D33-D35)&gt;0,H33-D33-D35,0)</f>
        <v>193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78</v>
      </c>
      <c r="D41" s="52">
        <f>IF(H39=0,IF(D39-D40&gt;0,D39-D40+H40,0),IF(H39-H40&lt;0,H40-H39+D39,0))</f>
        <v>193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4587</v>
      </c>
      <c r="D42" s="53">
        <f>D33+D35+D39</f>
        <v>3028</v>
      </c>
      <c r="E42" s="128" t="s">
        <v>380</v>
      </c>
      <c r="F42" s="129" t="s">
        <v>381</v>
      </c>
      <c r="G42" s="53">
        <f>G39+G33</f>
        <v>4587</v>
      </c>
      <c r="H42" s="53">
        <f>H39+H33</f>
        <v>3028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39652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39629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4762</v>
      </c>
      <c r="D10" s="54">
        <v>2904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-3210</v>
      </c>
      <c r="D11" s="54">
        <v>-1464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-920</v>
      </c>
      <c r="D13" s="54">
        <v>-742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222</v>
      </c>
      <c r="D14" s="54">
        <v>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118</v>
      </c>
      <c r="D19" s="54">
        <v>-41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969</v>
      </c>
      <c r="D20" s="55">
        <f>SUM(D10:D19)</f>
        <v>733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-612</v>
      </c>
      <c r="D22" s="54">
        <v>-466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196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-100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-25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-516</v>
      </c>
      <c r="D32" s="55">
        <f>SUM(D22:D31)</f>
        <v>-491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10757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-390</v>
      </c>
      <c r="D39" s="54">
        <v>-103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</v>
      </c>
      <c r="D41" s="54">
        <v>-47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-396</v>
      </c>
      <c r="D42" s="55">
        <f>SUM(D34:D41)</f>
        <v>10607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57</v>
      </c>
      <c r="D43" s="55">
        <f>D42+D32+D20</f>
        <v>10849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79</v>
      </c>
      <c r="D45" s="55">
        <f>D44+D43</f>
        <v>10920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73</v>
      </c>
      <c r="D46" s="56">
        <v>10915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39629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2483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2483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78</v>
      </c>
      <c r="J16" s="345">
        <f>+'справка №1-БАЛАНС'!G32</f>
        <v>0</v>
      </c>
      <c r="K16" s="60"/>
      <c r="L16" s="344">
        <f t="shared" si="1"/>
        <v>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156</v>
      </c>
      <c r="J29" s="59">
        <f t="shared" si="6"/>
        <v>0</v>
      </c>
      <c r="K29" s="59">
        <f t="shared" si="6"/>
        <v>0</v>
      </c>
      <c r="L29" s="344">
        <f t="shared" si="1"/>
        <v>2561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156</v>
      </c>
      <c r="J32" s="59">
        <f t="shared" si="7"/>
        <v>0</v>
      </c>
      <c r="K32" s="59">
        <f t="shared" si="7"/>
        <v>0</v>
      </c>
      <c r="L32" s="344">
        <f t="shared" si="1"/>
        <v>2561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9">
      <selection activeCell="N40" sqref="N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39629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>
        <v>65</v>
      </c>
      <c r="F10" s="189"/>
      <c r="G10" s="74">
        <f aca="true" t="shared" si="2" ref="G10:G39">D10+E10-F10</f>
        <v>3404</v>
      </c>
      <c r="H10" s="65"/>
      <c r="I10" s="65"/>
      <c r="J10" s="74">
        <f aca="true" t="shared" si="3" ref="J10:J39">G10+H10-I10</f>
        <v>3404</v>
      </c>
      <c r="K10" s="65">
        <v>1831</v>
      </c>
      <c r="L10" s="65">
        <v>67</v>
      </c>
      <c r="M10" s="65"/>
      <c r="N10" s="74">
        <f aca="true" t="shared" si="4" ref="N10:N39">K10+L10-M10</f>
        <v>1898</v>
      </c>
      <c r="O10" s="65"/>
      <c r="P10" s="65"/>
      <c r="Q10" s="74">
        <f t="shared" si="0"/>
        <v>1898</v>
      </c>
      <c r="R10" s="74">
        <f t="shared" si="1"/>
        <v>1506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1910</v>
      </c>
      <c r="E11" s="189">
        <v>4</v>
      </c>
      <c r="F11" s="189"/>
      <c r="G11" s="74">
        <f t="shared" si="2"/>
        <v>1914</v>
      </c>
      <c r="H11" s="65"/>
      <c r="I11" s="65"/>
      <c r="J11" s="74">
        <f t="shared" si="3"/>
        <v>1914</v>
      </c>
      <c r="K11" s="65">
        <v>1435</v>
      </c>
      <c r="L11" s="65">
        <v>87</v>
      </c>
      <c r="M11" s="65"/>
      <c r="N11" s="74">
        <f t="shared" si="4"/>
        <v>1522</v>
      </c>
      <c r="O11" s="65"/>
      <c r="P11" s="65"/>
      <c r="Q11" s="74">
        <f t="shared" si="0"/>
        <v>1522</v>
      </c>
      <c r="R11" s="74">
        <f t="shared" si="1"/>
        <v>392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>
        <v>169</v>
      </c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208</v>
      </c>
      <c r="L12" s="65">
        <v>9</v>
      </c>
      <c r="M12" s="65"/>
      <c r="N12" s="74">
        <f t="shared" si="4"/>
        <v>217</v>
      </c>
      <c r="O12" s="65"/>
      <c r="P12" s="65"/>
      <c r="Q12" s="74">
        <f t="shared" si="0"/>
        <v>217</v>
      </c>
      <c r="R12" s="74">
        <f t="shared" si="1"/>
        <v>337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604</v>
      </c>
      <c r="E13" s="189">
        <v>8</v>
      </c>
      <c r="F13" s="189"/>
      <c r="G13" s="74">
        <f t="shared" si="2"/>
        <v>612</v>
      </c>
      <c r="H13" s="65"/>
      <c r="I13" s="65"/>
      <c r="J13" s="74">
        <f t="shared" si="3"/>
        <v>612</v>
      </c>
      <c r="K13" s="65">
        <v>165</v>
      </c>
      <c r="L13" s="65">
        <v>61</v>
      </c>
      <c r="M13" s="65"/>
      <c r="N13" s="74">
        <f t="shared" si="4"/>
        <v>226</v>
      </c>
      <c r="O13" s="65"/>
      <c r="P13" s="65"/>
      <c r="Q13" s="74">
        <f t="shared" si="0"/>
        <v>226</v>
      </c>
      <c r="R13" s="74">
        <f t="shared" si="1"/>
        <v>386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</v>
      </c>
      <c r="E14" s="189">
        <v>5</v>
      </c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24</v>
      </c>
      <c r="L14" s="65">
        <v>2</v>
      </c>
      <c r="M14" s="65"/>
      <c r="N14" s="74">
        <f t="shared" si="4"/>
        <v>26</v>
      </c>
      <c r="O14" s="65"/>
      <c r="P14" s="65"/>
      <c r="Q14" s="74">
        <f t="shared" si="0"/>
        <v>26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561</v>
      </c>
      <c r="E15" s="457">
        <v>491</v>
      </c>
      <c r="F15" s="457">
        <v>342</v>
      </c>
      <c r="G15" s="74">
        <f t="shared" si="2"/>
        <v>710</v>
      </c>
      <c r="H15" s="458"/>
      <c r="I15" s="458"/>
      <c r="J15" s="74">
        <f t="shared" si="3"/>
        <v>710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710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7110</v>
      </c>
      <c r="E17" s="194">
        <f>SUM(E9:E16)</f>
        <v>742</v>
      </c>
      <c r="F17" s="194">
        <f>SUM(F9:F16)</f>
        <v>342</v>
      </c>
      <c r="G17" s="74">
        <f t="shared" si="2"/>
        <v>7510</v>
      </c>
      <c r="H17" s="75">
        <f>SUM(H9:H16)</f>
        <v>0</v>
      </c>
      <c r="I17" s="75">
        <f>SUM(I9:I16)</f>
        <v>0</v>
      </c>
      <c r="J17" s="74">
        <f t="shared" si="3"/>
        <v>7510</v>
      </c>
      <c r="K17" s="75">
        <f>SUM(K9:K16)</f>
        <v>3663</v>
      </c>
      <c r="L17" s="75">
        <f>SUM(L9:L16)</f>
        <v>226</v>
      </c>
      <c r="M17" s="75">
        <f>SUM(M9:M16)</f>
        <v>0</v>
      </c>
      <c r="N17" s="74">
        <f t="shared" si="4"/>
        <v>3889</v>
      </c>
      <c r="O17" s="75">
        <f>SUM(O9:O16)</f>
        <v>0</v>
      </c>
      <c r="P17" s="75">
        <f>SUM(P9:P16)</f>
        <v>0</v>
      </c>
      <c r="Q17" s="74">
        <f t="shared" si="5"/>
        <v>3889</v>
      </c>
      <c r="R17" s="74">
        <f t="shared" si="6"/>
        <v>3621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3</v>
      </c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>
        <v>1</v>
      </c>
      <c r="G22" s="74">
        <f t="shared" si="2"/>
        <v>0</v>
      </c>
      <c r="H22" s="65"/>
      <c r="I22" s="65"/>
      <c r="J22" s="74">
        <f t="shared" si="3"/>
        <v>0</v>
      </c>
      <c r="K22" s="65">
        <v>1</v>
      </c>
      <c r="L22" s="65"/>
      <c r="M22" s="65">
        <v>1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105</v>
      </c>
      <c r="F24" s="189"/>
      <c r="G24" s="74">
        <f t="shared" si="2"/>
        <v>105</v>
      </c>
      <c r="H24" s="65"/>
      <c r="I24" s="65"/>
      <c r="J24" s="74">
        <f t="shared" si="3"/>
        <v>105</v>
      </c>
      <c r="K24" s="65"/>
      <c r="L24" s="65">
        <v>2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103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108</v>
      </c>
      <c r="F25" s="190">
        <f t="shared" si="7"/>
        <v>1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</v>
      </c>
      <c r="L25" s="66">
        <f t="shared" si="7"/>
        <v>2</v>
      </c>
      <c r="M25" s="66">
        <f t="shared" si="7"/>
        <v>1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106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3401</v>
      </c>
      <c r="E27" s="192">
        <f aca="true" t="shared" si="8" ref="E27:P27">SUM(E28:E31)</f>
        <v>100</v>
      </c>
      <c r="F27" s="192">
        <f t="shared" si="8"/>
        <v>0</v>
      </c>
      <c r="G27" s="71">
        <f t="shared" si="2"/>
        <v>3501</v>
      </c>
      <c r="H27" s="70">
        <f t="shared" si="8"/>
        <v>0</v>
      </c>
      <c r="I27" s="70">
        <f t="shared" si="8"/>
        <v>0</v>
      </c>
      <c r="J27" s="71">
        <f t="shared" si="3"/>
        <v>3501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3501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3376</v>
      </c>
      <c r="E28" s="189"/>
      <c r="F28" s="189"/>
      <c r="G28" s="74">
        <f t="shared" si="2"/>
        <v>3376</v>
      </c>
      <c r="H28" s="65"/>
      <c r="I28" s="65"/>
      <c r="J28" s="74">
        <f t="shared" si="3"/>
        <v>3376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25</v>
      </c>
      <c r="E29" s="189">
        <v>100</v>
      </c>
      <c r="F29" s="189"/>
      <c r="G29" s="74">
        <f t="shared" si="2"/>
        <v>125</v>
      </c>
      <c r="H29" s="72"/>
      <c r="I29" s="72"/>
      <c r="J29" s="74">
        <f t="shared" si="3"/>
        <v>125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3401</v>
      </c>
      <c r="E38" s="194">
        <f aca="true" t="shared" si="12" ref="E38:P38">E27+E32+E37</f>
        <v>100</v>
      </c>
      <c r="F38" s="194">
        <f t="shared" si="12"/>
        <v>0</v>
      </c>
      <c r="G38" s="74">
        <f t="shared" si="2"/>
        <v>3501</v>
      </c>
      <c r="H38" s="75">
        <f t="shared" si="12"/>
        <v>0</v>
      </c>
      <c r="I38" s="75">
        <f t="shared" si="12"/>
        <v>0</v>
      </c>
      <c r="J38" s="74">
        <f t="shared" si="3"/>
        <v>3501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3501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10512</v>
      </c>
      <c r="E40" s="438">
        <f>E17+E18+E19+E25+E38+E39</f>
        <v>950</v>
      </c>
      <c r="F40" s="438">
        <f aca="true" t="shared" si="13" ref="F40:R40">F17+F18+F19+F25+F38+F39</f>
        <v>343</v>
      </c>
      <c r="G40" s="438">
        <f t="shared" si="13"/>
        <v>11119</v>
      </c>
      <c r="H40" s="438">
        <f t="shared" si="13"/>
        <v>0</v>
      </c>
      <c r="I40" s="438">
        <f t="shared" si="13"/>
        <v>0</v>
      </c>
      <c r="J40" s="438">
        <f t="shared" si="13"/>
        <v>11119</v>
      </c>
      <c r="K40" s="438">
        <f t="shared" si="13"/>
        <v>3664</v>
      </c>
      <c r="L40" s="438">
        <f t="shared" si="13"/>
        <v>228</v>
      </c>
      <c r="M40" s="438">
        <f t="shared" si="13"/>
        <v>1</v>
      </c>
      <c r="N40" s="438">
        <f t="shared" si="13"/>
        <v>3891</v>
      </c>
      <c r="O40" s="438">
        <f t="shared" si="13"/>
        <v>0</v>
      </c>
      <c r="P40" s="438">
        <f t="shared" si="13"/>
        <v>0</v>
      </c>
      <c r="Q40" s="438">
        <f t="shared" si="13"/>
        <v>3891</v>
      </c>
      <c r="R40" s="438">
        <f t="shared" si="13"/>
        <v>7228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3" sqref="A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39629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299</v>
      </c>
      <c r="D11" s="119">
        <f>SUM(D12:D14)</f>
        <v>0</v>
      </c>
      <c r="E11" s="120">
        <f>SUM(E12:E14)</f>
        <v>299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256</v>
      </c>
      <c r="D12" s="108"/>
      <c r="E12" s="120">
        <f aca="true" t="shared" si="0" ref="E12:E42">C12-D12</f>
        <v>256</v>
      </c>
      <c r="F12" s="106"/>
    </row>
    <row r="13" spans="1:6" ht="12">
      <c r="A13" s="396" t="s">
        <v>624</v>
      </c>
      <c r="B13" s="397" t="s">
        <v>625</v>
      </c>
      <c r="C13" s="108">
        <v>43</v>
      </c>
      <c r="D13" s="108"/>
      <c r="E13" s="120">
        <f t="shared" si="0"/>
        <v>43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299</v>
      </c>
      <c r="D19" s="104">
        <f>D11+D15+D16</f>
        <v>0</v>
      </c>
      <c r="E19" s="118">
        <f>E11+E15+E16</f>
        <v>299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90</v>
      </c>
      <c r="D24" s="119">
        <f>SUM(D25:D27)</f>
        <v>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90</v>
      </c>
      <c r="D26" s="108">
        <v>90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919</v>
      </c>
      <c r="D28" s="108">
        <v>919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193</v>
      </c>
      <c r="D33" s="105">
        <f>SUM(D34:D37)</f>
        <v>193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193</v>
      </c>
      <c r="D35" s="108">
        <v>193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1238</v>
      </c>
      <c r="D43" s="104">
        <f>D24+D28+D29+D31+D30+D32+D33+D38</f>
        <v>1238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1545</v>
      </c>
      <c r="D44" s="103">
        <f>D43+D21+D19+D9</f>
        <v>1238</v>
      </c>
      <c r="E44" s="118">
        <f>E43+E21+E19+E9</f>
        <v>307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308</v>
      </c>
      <c r="D64" s="108"/>
      <c r="E64" s="119">
        <f t="shared" si="1"/>
        <v>308</v>
      </c>
      <c r="F64" s="110"/>
    </row>
    <row r="65" spans="1:6" ht="12">
      <c r="A65" s="396" t="s">
        <v>710</v>
      </c>
      <c r="B65" s="397" t="s">
        <v>711</v>
      </c>
      <c r="C65" s="109">
        <v>278</v>
      </c>
      <c r="D65" s="109"/>
      <c r="E65" s="119">
        <f t="shared" si="1"/>
        <v>278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11065</v>
      </c>
      <c r="D66" s="103">
        <f>D52+D56+D61+D62+D63+D64</f>
        <v>0</v>
      </c>
      <c r="E66" s="119">
        <f t="shared" si="1"/>
        <v>11065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1041</v>
      </c>
      <c r="D85" s="104">
        <f>SUM(D86:D90)+D94</f>
        <v>1041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856</v>
      </c>
      <c r="D87" s="108">
        <v>856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123</v>
      </c>
      <c r="D89" s="108">
        <v>123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28</v>
      </c>
      <c r="D93" s="108">
        <v>28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77</v>
      </c>
      <c r="D95" s="108">
        <v>77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1119</v>
      </c>
      <c r="D96" s="104">
        <f>D85+D80+D75+D71+D95</f>
        <v>1119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12207</v>
      </c>
      <c r="D97" s="104">
        <f>D96+D68+D66</f>
        <v>1119</v>
      </c>
      <c r="E97" s="104">
        <f>E96+E68+E66</f>
        <v>11088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39629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111292</v>
      </c>
      <c r="D12" s="98"/>
      <c r="E12" s="98"/>
      <c r="F12" s="98">
        <v>3501</v>
      </c>
      <c r="G12" s="98"/>
      <c r="H12" s="98"/>
      <c r="I12" s="434">
        <f>F12+G12-H12</f>
        <v>3501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111292</v>
      </c>
      <c r="D17" s="85">
        <f t="shared" si="1"/>
        <v>0</v>
      </c>
      <c r="E17" s="85">
        <f t="shared" si="1"/>
        <v>0</v>
      </c>
      <c r="F17" s="85">
        <f t="shared" si="1"/>
        <v>3501</v>
      </c>
      <c r="G17" s="85">
        <f t="shared" si="1"/>
        <v>0</v>
      </c>
      <c r="H17" s="85">
        <f t="shared" si="1"/>
        <v>0</v>
      </c>
      <c r="I17" s="434">
        <f t="shared" si="0"/>
        <v>3501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711281.2329</v>
      </c>
      <c r="D25" s="98"/>
      <c r="E25" s="98"/>
      <c r="F25" s="98">
        <v>3459</v>
      </c>
      <c r="G25" s="98"/>
      <c r="H25" s="98"/>
      <c r="I25" s="434">
        <f t="shared" si="0"/>
        <v>3459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711281.2329</v>
      </c>
      <c r="D26" s="85">
        <f t="shared" si="2"/>
        <v>0</v>
      </c>
      <c r="E26" s="85">
        <f t="shared" si="2"/>
        <v>0</v>
      </c>
      <c r="F26" s="85">
        <f t="shared" si="2"/>
        <v>3459</v>
      </c>
      <c r="G26" s="85">
        <f t="shared" si="2"/>
        <v>0</v>
      </c>
      <c r="H26" s="85">
        <f t="shared" si="2"/>
        <v>0</v>
      </c>
      <c r="I26" s="434">
        <f t="shared" si="0"/>
        <v>3459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39629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3376</v>
      </c>
      <c r="D27" s="429"/>
      <c r="E27" s="429">
        <f>SUM(E12:E26)</f>
        <v>0</v>
      </c>
      <c r="F27" s="442">
        <f>SUM(F12:F26)</f>
        <v>3376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40"/>
      <c r="C29" s="441">
        <v>125</v>
      </c>
      <c r="D29" s="441">
        <v>50</v>
      </c>
      <c r="E29" s="441"/>
      <c r="F29" s="443">
        <f>C29-E29</f>
        <v>125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125</v>
      </c>
      <c r="D44" s="429"/>
      <c r="E44" s="429">
        <f>SUM(E29:E43)</f>
        <v>0</v>
      </c>
      <c r="F44" s="442">
        <f>SUM(F29:F43)</f>
        <v>125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3501</v>
      </c>
      <c r="D79" s="429"/>
      <c r="E79" s="429">
        <f>E78+E61+E44+E27</f>
        <v>0</v>
      </c>
      <c r="F79" s="442">
        <f>F78+F61+F44+F27</f>
        <v>3501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2008-07-23T08:12:25Z</cp:lastPrinted>
  <dcterms:created xsi:type="dcterms:W3CDTF">2000-06-29T12:02:40Z</dcterms:created>
  <dcterms:modified xsi:type="dcterms:W3CDTF">2008-07-23T08:29:04Z</dcterms:modified>
  <cp:category/>
  <cp:version/>
  <cp:contentType/>
  <cp:contentStatus/>
</cp:coreProperties>
</file>