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<sst xmlns="http://schemas.openxmlformats.org/spreadsheetml/2006/main" count="1072" uniqueCount="878">
  <si>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</si>
  <si>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</si>
  <si>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</si>
  <si>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</si>
  <si>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</si>
  <si>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</si>
  <si>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</si>
  <si>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</si>
  <si>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</si>
  <si>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</si>
  <si>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</si>
  <si>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</si>
  <si>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</si>
  <si>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</si>
  <si>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</si>
  <si>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</si>
  <si>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</si>
  <si>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</si>
  <si>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</si>
  <si>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</si>
  <si>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</si>
  <si>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</si>
  <si>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</si>
  <si>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</si>
  <si>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</si>
  <si>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</si>
  <si>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</si>
  <si>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</si>
  <si>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</si>
  <si>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</si>
  <si>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</si>
  <si>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</si>
  <si>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</si>
  <si>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</si>
  <si>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</si>
  <si>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</si>
  <si>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</si>
  <si>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</si>
  <si>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</si>
  <si>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</si>
  <si>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</si>
  <si>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</si>
  <si>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</si>
  <si>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</si>
  <si>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</si>
  <si>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</si>
  <si>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</si>
  <si>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</si>
  <si>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</si>
  <si>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</si>
  <si>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</si>
  <si>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</si>
  <si>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</si>
  <si>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</si>
  <si>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</si>
  <si>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</si>
  <si>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</si>
  <si>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</si>
  <si>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</si>
  <si>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</si>
  <si>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</si>
  <si>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</si>
  <si>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</si>
  <si>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</si>
  <si>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</si>
  <si>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</si>
  <si>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</si>
  <si>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</si>
  <si>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</si>
  <si>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</si>
  <si>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</si>
  <si>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</si>
  <si>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</si>
  <si>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</si>
  <si>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</si>
  <si>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</si>
  <si>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</si>
  <si>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</si>
  <si>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</si>
  <si>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</si>
  <si>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</si>
  <si>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</si>
  <si>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</si>
  <si>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</si>
  <si>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</si>
  <si>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</si>
  <si>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</si>
  <si>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</si>
  <si>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</si>
  <si>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</si>
  <si>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</si>
  <si>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</si>
  <si>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</si>
  <si>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</si>
  <si>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</si>
  <si>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</si>
  <si>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</si>
  <si>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</si>
  <si>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</si>
  <si>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</si>
  <si>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</si>
  <si>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</si>
  <si>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</si>
  <si>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</si>
  <si>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</si>
  <si>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</si>
  <si>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</si>
  <si>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</si>
  <si>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</si>
  <si>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</si>
  <si>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</si>
  <si>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</si>
  <si>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</si>
  <si>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</si>
  <si>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</si>
  <si>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</si>
  <si>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</si>
  <si>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</si>
  <si>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</si>
  <si>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</si>
  <si>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</si>
  <si>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</si>
  <si>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</si>
  <si>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</si>
  <si>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</si>
  <si>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</si>
  <si>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</si>
  <si>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</si>
  <si>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</si>
  <si>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</si>
  <si>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</si>
  <si>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</si>
  <si>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</si>
  <si>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</si>
  <si>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</si>
  <si>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</si>
  <si>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</si>
  <si>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</si>
  <si>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</si>
  <si>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</si>
  <si>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</si>
  <si>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</si>
  <si>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</si>
  <si>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</si>
  <si>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</si>
  <si>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</si>
  <si>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</si>
  <si>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</si>
  <si>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</si>
  <si>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</si>
  <si>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</si>
  <si>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</si>
  <si>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</si>
  <si>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</si>
  <si>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</si>
  <si>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</si>
  <si>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</si>
  <si>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</si>
  <si>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</si>
  <si>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</si>
  <si>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</si>
  <si>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</si>
  <si>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</si>
  <si>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</si>
  <si>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</si>
  <si>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</si>
  <si>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</si>
  <si>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</si>
  <si>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</si>
  <si>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</si>
  <si>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</si>
  <si>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</si>
  <si>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</si>
  <si>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</si>
  <si>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</si>
  <si>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</si>
  <si>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</si>
  <si>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</si>
  <si>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</si>
  <si>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</si>
  <si>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</si>
  <si>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</si>
  <si>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</si>
  <si>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</si>
  <si>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</si>
  <si>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</si>
  <si>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</si>
  <si>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</si>
  <si>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</si>
  <si>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</si>
  <si>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</si>
  <si>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</si>
  <si>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</si>
  <si>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</si>
  <si>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</si>
  <si>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</si>
  <si>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</si>
  <si>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</si>
  <si>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</si>
  <si>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</si>
  <si>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</si>
  <si>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</si>
  <si>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</si>
  <si>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</si>
  <si>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</si>
  <si>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</si>
  <si>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</si>
  <si>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</si>
  <si>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</si>
  <si>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</si>
  <si>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</si>
  <si>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</si>
  <si>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</si>
  <si>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</si>
  <si>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</si>
  <si>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</si>
  <si>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</si>
  <si>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</si>
  <si>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</si>
  <si>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</si>
  <si>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</si>
  <si>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</si>
  <si>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</si>
  <si>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</si>
  <si>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</si>
  <si>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</si>
  <si>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</si>
  <si>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</si>
  <si>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</si>
  <si>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</si>
  <si>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</si>
  <si>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</si>
  <si>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</si>
  <si>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</si>
  <si>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</si>
  <si>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</si>
  <si>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</si>
  <si>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</si>
  <si>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</si>
  <si>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</si>
  <si>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</si>
  <si>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</si>
  <si>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</si>
  <si>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</si>
  <si>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</si>
  <si>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</si>
  <si>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</si>
  <si>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</si>
  <si>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</si>
  <si>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</si>
  <si>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</si>
  <si>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</si>
  <si>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</si>
  <si>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</si>
  <si>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</si>
  <si>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</si>
  <si>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</si>
  <si>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</si>
  <si>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</si>
  <si>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</si>
  <si>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</si>
  <si>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</si>
  <si>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</si>
  <si>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</si>
  <si>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</si>
  <si>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</si>
  <si>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</si>
  <si>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</si>
  <si>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</si>
  <si>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</si>
  <si>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</si>
  <si>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</si>
  <si>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</si>
  <si>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</si>
  <si>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</si>
  <si>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съставяне:15.10.2014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</si>
  <si>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</si>
  <si>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</si>
  <si>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</si>
  <si>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</si>
  <si>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</si>
  <si>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</si>
  <si>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</si>
  <si>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</si>
  <si>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</si>
  <si>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</si>
  <si>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</si>
  <si>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</si>
  <si>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</si>
  <si>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</si>
  <si>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</si>
  <si>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</si>
  <si>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</si>
  <si>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</si>
  <si>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</si>
  <si>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</si>
  <si>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</si>
  <si>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</si>
  <si>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</si>
  <si>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</si>
  <si>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</si>
  <si>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</si>
  <si>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</si>
  <si>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</si>
  <si>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</si>
  <si>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</si>
  <si>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</si>
  <si>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</si>
  <si>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</si>
  <si>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</si>
  <si>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</si>
  <si>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</si>
  <si>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</si>
  <si>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</si>
  <si>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</si>
  <si>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</si>
  <si>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</si>
  <si>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</si>
  <si>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</si>
  <si>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</si>
  <si>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</si>
  <si>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</si>
  <si>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</si>
  <si>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</si>
  <si>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</si>
  <si>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</si>
  <si>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</si>
  <si>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</si>
  <si>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</si>
  <si>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</si>
  <si>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</si>
  <si>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</si>
  <si>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</si>
  <si>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</si>
  <si>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</si>
  <si>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</si>
  <si>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</si>
  <si>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</si>
  <si>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</si>
  <si>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</si>
  <si>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</si>
  <si>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</si>
  <si>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</si>
  <si>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</si>
  <si>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</si>
  <si>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</si>
  <si>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</si>
  <si>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</si>
  <si>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</si>
  <si>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</si>
  <si>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</si>
  <si>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</si>
  <si>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</si>
  <si>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</si>
  <si>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</si>
  <si>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</si>
  <si>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</si>
  <si>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</si>
  <si>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</si>
  <si>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</si>
  <si>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</si>
  <si>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</si>
  <si>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</si>
  <si>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</si>
  <si>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</si>
  <si>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</si>
  <si>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</si>
  <si>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</si>
  <si>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</si>
  <si>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</si>
  <si>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</si>
  <si>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</si>
  <si>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</si>
  <si>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</si>
  <si>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</si>
  <si>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</si>
  <si>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</si>
  <si>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</si>
  <si>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</si>
  <si>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</si>
  <si>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</si>
  <si>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</si>
  <si>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</si>
  <si>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</si>
  <si>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</si>
  <si>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</si>
  <si>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</si>
  <si>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</si>
  <si>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</si>
  <si>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</si>
  <si>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</si>
  <si>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</si>
  <si>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</si>
  <si>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</si>
  <si>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</si>
  <si>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</si>
  <si>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</si>
  <si>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</si>
  <si>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</si>
  <si>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</si>
  <si>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</si>
  <si>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</si>
  <si>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</si>
  <si>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</si>
  <si>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</si>
  <si>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</si>
  <si>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</si>
  <si>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</si>
  <si>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</si>
  <si>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</si>
  <si>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</si>
  <si>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</si>
  <si>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</si>
  <si>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</si>
  <si>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</si>
  <si>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</si>
  <si>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</si>
  <si>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</si>
  <si>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</si>
  <si>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</si>
  <si>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</si>
  <si>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</si>
  <si>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</si>
  <si>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</si>
  <si>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</si>
  <si>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</si>
  <si>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</si>
  <si>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</si>
  <si>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</si>
  <si>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</si>
  <si>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</si>
  <si>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</si>
  <si>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</si>
  <si>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</si>
  <si>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</si>
  <si>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</si>
  <si>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</si>
  <si>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</si>
  <si>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</si>
  <si>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</si>
  <si>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</si>
  <si>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</si>
  <si>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</si>
  <si>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</si>
  <si>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</si>
  <si>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</si>
  <si>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</si>
  <si>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</si>
  <si>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</si>
  <si>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</si>
  <si>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</si>
  <si>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</si>
  <si>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</si>
  <si>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</si>
  <si>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</si>
  <si>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</si>
  <si>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</si>
  <si>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</si>
  <si>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</si>
  <si>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</si>
  <si>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</si>
  <si>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</si>
  <si>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</si>
  <si>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</si>
  <si>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</si>
  <si>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</si>
  <si>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</si>
  <si>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</si>
  <si>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</si>
  <si>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</si>
  <si>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</si>
  <si>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</si>
  <si>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</si>
  <si>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</si>
  <si>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</si>
  <si>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</si>
  <si>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</si>
  <si>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</si>
  <si>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</si>
  <si>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</si>
  <si>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</si>
  <si>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</si>
  <si>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</si>
  <si>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</si>
  <si>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</si>
  <si>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</si>
  <si>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</si>
  <si>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</si>
  <si>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</si>
  <si>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</si>
  <si>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</si>
  <si>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</si>
  <si>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</si>
  <si>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</si>
  <si>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</si>
  <si>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</si>
  <si>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</si>
  <si>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</si>
  <si>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</si>
  <si>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</si>
  <si>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</si>
  <si>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</si>
  <si>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</si>
  <si>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</si>
  <si>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</si>
  <si>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</si>
  <si>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</si>
  <si>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</si>
  <si>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</si>
  <si>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</si>
  <si>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</si>
  <si>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</si>
  <si>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</si>
  <si>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</si>
  <si>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</si>
  <si>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</si>
  <si>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</si>
  <si>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</si>
  <si>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</si>
  <si>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</si>
  <si>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</si>
  <si>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</si>
  <si>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</si>
  <si>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</si>
  <si>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</si>
  <si>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</si>
  <si>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</si>
  <si>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</si>
  <si>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</si>
  <si>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</si>
  <si>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</si>
  <si>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</si>
  <si>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</si>
  <si>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</si>
  <si>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</si>
  <si>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</si>
  <si>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</si>
  <si>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съставяне:15.10.2014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</si>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</sst>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4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workbookViewId="0" topLeftCell="A22">
      <selection activeCell="D55" activeCellId="1" sqref="D93 D55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/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0</v>
      </c>
      <c r="B3" s="563"/>
      <c r="C3" s="563"/>
      <c r="D3" s="563"/>
      <c r="E3" s="14" t="s">
        <v>1</v>
      </c>
      <c r="F3" s="15" t="s">
        <v>2</v>
      </c>
      <c r="G3" s="10"/>
      <c r="H3" s="16">
        <v>814191256</v>
      </c>
    </row>
    <row r="4" spans="1:8" ht="14.25" customHeight="1">
      <c r="A4" s="563" t="s">
        <v>3</v>
      </c>
      <c r="B4" s="563"/>
      <c r="C4" s="563"/>
      <c r="D4" s="563"/>
      <c r="E4" s="17" t="s">
        <v>4</v>
      </c>
      <c r="F4" s="564" t="s">
        <v>5</v>
      </c>
      <c r="G4" s="564"/>
      <c r="H4" s="16">
        <v>380</v>
      </c>
    </row>
    <row r="5" spans="1:8" ht="14.25" customHeight="1">
      <c r="A5" s="563" t="s">
        <v>6</v>
      </c>
      <c r="B5" s="563"/>
      <c r="C5" s="563"/>
      <c r="D5" s="563"/>
      <c r="E5" s="18">
        <v>41912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278</v>
      </c>
      <c r="D11" s="46">
        <v>278</v>
      </c>
      <c r="E11" s="40" t="s">
        <v>23</v>
      </c>
      <c r="F11" s="47" t="s">
        <v>24</v>
      </c>
      <c r="G11" s="48">
        <v>2404</v>
      </c>
      <c r="H11" s="49">
        <v>2404</v>
      </c>
    </row>
    <row r="12" spans="1:8" ht="15">
      <c r="A12" s="38" t="s">
        <v>25</v>
      </c>
      <c r="B12" s="44" t="s">
        <v>26</v>
      </c>
      <c r="C12" s="45">
        <v>864</v>
      </c>
      <c r="D12" s="46">
        <v>973</v>
      </c>
      <c r="E12" s="40" t="s">
        <v>27</v>
      </c>
      <c r="F12" s="47" t="s">
        <v>28</v>
      </c>
      <c r="G12" s="50">
        <v>2404</v>
      </c>
      <c r="H12" s="51">
        <v>2404</v>
      </c>
    </row>
    <row r="13" spans="1:8" ht="15">
      <c r="A13" s="38" t="s">
        <v>29</v>
      </c>
      <c r="B13" s="44" t="s">
        <v>30</v>
      </c>
      <c r="C13" s="45">
        <v>99</v>
      </c>
      <c r="D13" s="46">
        <v>104</v>
      </c>
      <c r="E13" s="40" t="s">
        <v>31</v>
      </c>
      <c r="F13" s="47" t="s">
        <v>32</v>
      </c>
      <c r="G13" s="50"/>
      <c r="H13" s="51"/>
    </row>
    <row r="14" spans="1:8" ht="15">
      <c r="A14" s="38" t="s">
        <v>33</v>
      </c>
      <c r="B14" s="44" t="s">
        <v>34</v>
      </c>
      <c r="C14" s="45">
        <v>359</v>
      </c>
      <c r="D14" s="46">
        <v>381</v>
      </c>
      <c r="E14" s="52" t="s">
        <v>35</v>
      </c>
      <c r="F14" s="47" t="s">
        <v>36</v>
      </c>
      <c r="G14" s="53"/>
      <c r="H14" s="54"/>
    </row>
    <row r="15" spans="1:8" ht="15">
      <c r="A15" s="38" t="s">
        <v>37</v>
      </c>
      <c r="B15" s="44" t="s">
        <v>38</v>
      </c>
      <c r="C15" s="45">
        <v>41</v>
      </c>
      <c r="D15" s="46">
        <v>51</v>
      </c>
      <c r="E15" s="52" t="s">
        <v>39</v>
      </c>
      <c r="F15" s="47" t="s">
        <v>40</v>
      </c>
      <c r="G15" s="53"/>
      <c r="H15" s="54"/>
    </row>
    <row r="16" spans="1:8" ht="15">
      <c r="A16" s="38" t="s">
        <v>41</v>
      </c>
      <c r="B16" s="55" t="s">
        <v>42</v>
      </c>
      <c r="C16" s="45">
        <v>5</v>
      </c>
      <c r="D16" s="46">
        <v>6</v>
      </c>
      <c r="E16" s="52" t="s">
        <v>43</v>
      </c>
      <c r="F16" s="47" t="s">
        <v>44</v>
      </c>
      <c r="G16" s="53"/>
      <c r="H16" s="54"/>
    </row>
    <row r="17" spans="1:18" ht="25.5">
      <c r="A17" s="38" t="s">
        <v>45</v>
      </c>
      <c r="B17" s="44" t="s">
        <v>46</v>
      </c>
      <c r="C17" s="45">
        <v>35</v>
      </c>
      <c r="D17" s="46">
        <v>35</v>
      </c>
      <c r="E17" s="52" t="s">
        <v>47</v>
      </c>
      <c r="F17" s="56" t="s">
        <v>48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49</v>
      </c>
      <c r="B18" s="44" t="s">
        <v>50</v>
      </c>
      <c r="C18" s="45"/>
      <c r="D18" s="46"/>
      <c r="E18" s="40" t="s">
        <v>51</v>
      </c>
      <c r="F18" s="60"/>
      <c r="G18" s="61"/>
      <c r="H18" s="62"/>
    </row>
    <row r="19" spans="1:15" ht="15">
      <c r="A19" s="38" t="s">
        <v>52</v>
      </c>
      <c r="B19" s="63" t="s">
        <v>53</v>
      </c>
      <c r="C19" s="64">
        <f>SUM(C11:C18)</f>
        <v>1681</v>
      </c>
      <c r="D19" s="65">
        <f>SUM(D11:D18)</f>
        <v>1828</v>
      </c>
      <c r="E19" s="40" t="s">
        <v>54</v>
      </c>
      <c r="F19" s="47" t="s">
        <v>55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56</v>
      </c>
      <c r="B20" s="63" t="s">
        <v>57</v>
      </c>
      <c r="C20" s="45"/>
      <c r="D20" s="46"/>
      <c r="E20" s="40" t="s">
        <v>58</v>
      </c>
      <c r="F20" s="47" t="s">
        <v>59</v>
      </c>
      <c r="G20" s="66">
        <v>858</v>
      </c>
      <c r="H20" s="67">
        <v>858</v>
      </c>
    </row>
    <row r="21" spans="1:18" ht="15">
      <c r="A21" s="38" t="s">
        <v>60</v>
      </c>
      <c r="B21" s="68" t="s">
        <v>61</v>
      </c>
      <c r="C21" s="45"/>
      <c r="D21" s="46"/>
      <c r="E21" s="69" t="s">
        <v>62</v>
      </c>
      <c r="F21" s="47" t="s">
        <v>63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64</v>
      </c>
      <c r="B22" s="44"/>
      <c r="C22" s="64"/>
      <c r="D22" s="65"/>
      <c r="E22" s="52" t="s">
        <v>65</v>
      </c>
      <c r="F22" s="47" t="s">
        <v>66</v>
      </c>
      <c r="G22" s="48">
        <v>113</v>
      </c>
      <c r="H22" s="49">
        <v>113</v>
      </c>
    </row>
    <row r="23" spans="1:13" ht="15">
      <c r="A23" s="38" t="s">
        <v>67</v>
      </c>
      <c r="B23" s="44" t="s">
        <v>68</v>
      </c>
      <c r="C23" s="45"/>
      <c r="D23" s="46">
        <v>1</v>
      </c>
      <c r="E23" s="73" t="s">
        <v>69</v>
      </c>
      <c r="F23" s="47" t="s">
        <v>70</v>
      </c>
      <c r="G23" s="48"/>
      <c r="H23" s="49"/>
      <c r="M23" s="74"/>
    </row>
    <row r="24" spans="1:8" ht="15">
      <c r="A24" s="38" t="s">
        <v>71</v>
      </c>
      <c r="B24" s="44" t="s">
        <v>72</v>
      </c>
      <c r="C24" s="45">
        <v>172</v>
      </c>
      <c r="D24" s="46">
        <v>196</v>
      </c>
      <c r="E24" s="40" t="s">
        <v>73</v>
      </c>
      <c r="F24" s="47" t="s">
        <v>74</v>
      </c>
      <c r="G24" s="48">
        <v>105</v>
      </c>
      <c r="H24" s="49">
        <v>105</v>
      </c>
    </row>
    <row r="25" spans="1:18" ht="15">
      <c r="A25" s="38" t="s">
        <v>75</v>
      </c>
      <c r="B25" s="44" t="s">
        <v>76</v>
      </c>
      <c r="C25" s="45"/>
      <c r="D25" s="46"/>
      <c r="E25" s="73" t="s">
        <v>77</v>
      </c>
      <c r="F25" s="56" t="s">
        <v>78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79</v>
      </c>
      <c r="B26" s="44" t="s">
        <v>80</v>
      </c>
      <c r="C26" s="45"/>
      <c r="D26" s="46"/>
      <c r="E26" s="40" t="s">
        <v>81</v>
      </c>
      <c r="F26" s="60"/>
      <c r="G26" s="61"/>
      <c r="H26" s="62"/>
    </row>
    <row r="27" spans="1:18" ht="15">
      <c r="A27" s="38" t="s">
        <v>82</v>
      </c>
      <c r="B27" s="68" t="s">
        <v>83</v>
      </c>
      <c r="C27" s="64">
        <f>SUM(C23:C26)</f>
        <v>172</v>
      </c>
      <c r="D27" s="65">
        <f>SUM(D23:D26)</f>
        <v>197</v>
      </c>
      <c r="E27" s="73" t="s">
        <v>84</v>
      </c>
      <c r="F27" s="47" t="s">
        <v>85</v>
      </c>
      <c r="G27" s="57">
        <f>SUM(G28:G30)</f>
        <v>-5986</v>
      </c>
      <c r="H27" s="58">
        <f>SUM(H28:H30)</f>
        <v>-5978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86</v>
      </c>
      <c r="F28" s="47" t="s">
        <v>87</v>
      </c>
      <c r="G28" s="48">
        <v>83</v>
      </c>
      <c r="H28" s="49">
        <v>83</v>
      </c>
    </row>
    <row r="29" spans="1:13" ht="15">
      <c r="A29" s="38" t="s">
        <v>88</v>
      </c>
      <c r="B29" s="44"/>
      <c r="C29" s="64"/>
      <c r="D29" s="65"/>
      <c r="E29" s="69" t="s">
        <v>89</v>
      </c>
      <c r="F29" s="47" t="s">
        <v>90</v>
      </c>
      <c r="G29" s="53">
        <v>-6069</v>
      </c>
      <c r="H29" s="54">
        <v>-6061</v>
      </c>
      <c r="M29" s="74"/>
    </row>
    <row r="30" spans="1:8" ht="15">
      <c r="A30" s="38" t="s">
        <v>91</v>
      </c>
      <c r="B30" s="44" t="s">
        <v>92</v>
      </c>
      <c r="C30" s="45"/>
      <c r="D30" s="46"/>
      <c r="E30" s="40" t="s">
        <v>93</v>
      </c>
      <c r="F30" s="47" t="s">
        <v>94</v>
      </c>
      <c r="G30" s="66"/>
      <c r="H30" s="67"/>
    </row>
    <row r="31" spans="1:13" ht="15">
      <c r="A31" s="38" t="s">
        <v>95</v>
      </c>
      <c r="B31" s="44" t="s">
        <v>96</v>
      </c>
      <c r="C31" s="75"/>
      <c r="D31" s="76"/>
      <c r="E31" s="73" t="s">
        <v>97</v>
      </c>
      <c r="F31" s="47" t="s">
        <v>98</v>
      </c>
      <c r="G31" s="48"/>
      <c r="H31" s="49"/>
      <c r="M31" s="74"/>
    </row>
    <row r="32" spans="1:15" ht="15">
      <c r="A32" s="38" t="s">
        <v>99</v>
      </c>
      <c r="B32" s="68" t="s">
        <v>100</v>
      </c>
      <c r="C32" s="64">
        <f>C30+C31</f>
        <v>0</v>
      </c>
      <c r="D32" s="65">
        <f>D30+D31</f>
        <v>0</v>
      </c>
      <c r="E32" s="52" t="s">
        <v>101</v>
      </c>
      <c r="F32" s="47" t="s">
        <v>102</v>
      </c>
      <c r="G32" s="53">
        <v>-9</v>
      </c>
      <c r="H32" s="54">
        <v>-8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103</v>
      </c>
      <c r="B33" s="55"/>
      <c r="C33" s="64"/>
      <c r="D33" s="65"/>
      <c r="E33" s="73" t="s">
        <v>104</v>
      </c>
      <c r="F33" s="56" t="s">
        <v>105</v>
      </c>
      <c r="G33" s="57">
        <f>G27+G31+G32</f>
        <v>-5995</v>
      </c>
      <c r="H33" s="58">
        <f>H27+H31+H32</f>
        <v>-5986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106</v>
      </c>
      <c r="B34" s="55" t="s">
        <v>107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108</v>
      </c>
      <c r="B35" s="44" t="s">
        <v>109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110</v>
      </c>
      <c r="B36" s="44" t="s">
        <v>111</v>
      </c>
      <c r="C36" s="45"/>
      <c r="D36" s="46"/>
      <c r="E36" s="40" t="s">
        <v>112</v>
      </c>
      <c r="F36" s="83" t="s">
        <v>113</v>
      </c>
      <c r="G36" s="57">
        <f>G25+G17+G33</f>
        <v>-2515</v>
      </c>
      <c r="H36" s="58">
        <f>H25+H17+H33</f>
        <v>-2506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114</v>
      </c>
      <c r="B37" s="44" t="s">
        <v>115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116</v>
      </c>
      <c r="B38" s="44" t="s">
        <v>117</v>
      </c>
      <c r="C38" s="45"/>
      <c r="D38" s="46"/>
      <c r="E38" s="52"/>
      <c r="F38" s="80"/>
      <c r="G38" s="81"/>
      <c r="H38" s="82"/>
    </row>
    <row r="39" spans="1:15" ht="15">
      <c r="A39" s="38" t="s">
        <v>118</v>
      </c>
      <c r="B39" s="85" t="s">
        <v>119</v>
      </c>
      <c r="C39" s="86">
        <f>C40+C41+C43</f>
        <v>0</v>
      </c>
      <c r="D39" s="87">
        <f>D40+D41+D43</f>
        <v>0</v>
      </c>
      <c r="E39" s="88" t="s">
        <v>120</v>
      </c>
      <c r="F39" s="83" t="s">
        <v>121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122</v>
      </c>
      <c r="B40" s="85" t="s">
        <v>123</v>
      </c>
      <c r="C40" s="45"/>
      <c r="D40" s="46"/>
      <c r="E40" s="52"/>
      <c r="F40" s="84"/>
      <c r="G40" s="78"/>
      <c r="H40" s="79"/>
    </row>
    <row r="41" spans="1:8" ht="15">
      <c r="A41" s="38" t="s">
        <v>124</v>
      </c>
      <c r="B41" s="85" t="s">
        <v>125</v>
      </c>
      <c r="C41" s="45"/>
      <c r="D41" s="46"/>
      <c r="E41" s="88" t="s">
        <v>126</v>
      </c>
      <c r="F41" s="89"/>
      <c r="G41" s="90"/>
      <c r="H41" s="91"/>
    </row>
    <row r="42" spans="1:8" ht="15">
      <c r="A42" s="38" t="s">
        <v>127</v>
      </c>
      <c r="B42" s="85" t="s">
        <v>128</v>
      </c>
      <c r="C42" s="92"/>
      <c r="D42" s="93"/>
      <c r="E42" s="40" t="s">
        <v>129</v>
      </c>
      <c r="F42" s="80"/>
      <c r="G42" s="81"/>
      <c r="H42" s="82"/>
    </row>
    <row r="43" spans="1:13" ht="15">
      <c r="A43" s="38" t="s">
        <v>130</v>
      </c>
      <c r="B43" s="85" t="s">
        <v>131</v>
      </c>
      <c r="C43" s="45"/>
      <c r="D43" s="46"/>
      <c r="E43" s="52" t="s">
        <v>132</v>
      </c>
      <c r="F43" s="47" t="s">
        <v>133</v>
      </c>
      <c r="G43" s="48"/>
      <c r="H43" s="49"/>
      <c r="M43" s="74"/>
    </row>
    <row r="44" spans="1:8" ht="15">
      <c r="A44" s="38" t="s">
        <v>134</v>
      </c>
      <c r="B44" s="85" t="s">
        <v>135</v>
      </c>
      <c r="C44" s="45"/>
      <c r="D44" s="46"/>
      <c r="E44" s="94" t="s">
        <v>136</v>
      </c>
      <c r="F44" s="47" t="s">
        <v>137</v>
      </c>
      <c r="G44" s="48"/>
      <c r="H44" s="49"/>
    </row>
    <row r="45" spans="1:15" ht="15">
      <c r="A45" s="38" t="s">
        <v>138</v>
      </c>
      <c r="B45" s="63" t="s">
        <v>139</v>
      </c>
      <c r="C45" s="64">
        <f>C34+C39+C44</f>
        <v>3426</v>
      </c>
      <c r="D45" s="65">
        <f>D34+D39+D44</f>
        <v>3426</v>
      </c>
      <c r="E45" s="69" t="s">
        <v>140</v>
      </c>
      <c r="F45" s="47" t="s">
        <v>141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142</v>
      </c>
      <c r="B46" s="44"/>
      <c r="C46" s="64"/>
      <c r="D46" s="65"/>
      <c r="E46" s="40" t="s">
        <v>143</v>
      </c>
      <c r="F46" s="47" t="s">
        <v>144</v>
      </c>
      <c r="G46" s="48"/>
      <c r="H46" s="49"/>
    </row>
    <row r="47" spans="1:13" ht="15">
      <c r="A47" s="38" t="s">
        <v>145</v>
      </c>
      <c r="B47" s="44" t="s">
        <v>146</v>
      </c>
      <c r="C47" s="45"/>
      <c r="D47" s="46"/>
      <c r="E47" s="69" t="s">
        <v>147</v>
      </c>
      <c r="F47" s="47" t="s">
        <v>148</v>
      </c>
      <c r="G47" s="48">
        <v>9428</v>
      </c>
      <c r="H47" s="49">
        <v>9466</v>
      </c>
      <c r="M47" s="74"/>
    </row>
    <row r="48" spans="1:8" ht="15">
      <c r="A48" s="38" t="s">
        <v>149</v>
      </c>
      <c r="B48" s="55" t="s">
        <v>150</v>
      </c>
      <c r="C48" s="45"/>
      <c r="D48" s="46"/>
      <c r="E48" s="40" t="s">
        <v>151</v>
      </c>
      <c r="F48" s="47" t="s">
        <v>152</v>
      </c>
      <c r="G48" s="48"/>
      <c r="H48" s="49">
        <v>15</v>
      </c>
    </row>
    <row r="49" spans="1:18" ht="15">
      <c r="A49" s="38" t="s">
        <v>153</v>
      </c>
      <c r="B49" s="44" t="s">
        <v>154</v>
      </c>
      <c r="C49" s="45"/>
      <c r="D49" s="46"/>
      <c r="E49" s="69" t="s">
        <v>52</v>
      </c>
      <c r="F49" s="56" t="s">
        <v>155</v>
      </c>
      <c r="G49" s="57">
        <f>SUM(G43:G48)</f>
        <v>9428</v>
      </c>
      <c r="H49" s="58">
        <f>SUM(H43:H48)</f>
        <v>9481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79</v>
      </c>
      <c r="B50" s="44" t="s">
        <v>156</v>
      </c>
      <c r="C50" s="45"/>
      <c r="D50" s="46"/>
      <c r="E50" s="40"/>
      <c r="F50" s="47"/>
      <c r="G50" s="64"/>
      <c r="H50" s="57"/>
    </row>
    <row r="51" spans="1:15" ht="15">
      <c r="A51" s="38" t="s">
        <v>157</v>
      </c>
      <c r="B51" s="63" t="s">
        <v>158</v>
      </c>
      <c r="C51" s="64">
        <f>SUM(C47:C50)</f>
        <v>0</v>
      </c>
      <c r="D51" s="65">
        <f>SUM(D47:D50)</f>
        <v>0</v>
      </c>
      <c r="E51" s="69" t="s">
        <v>159</v>
      </c>
      <c r="F51" s="56" t="s">
        <v>160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161</v>
      </c>
      <c r="B52" s="63"/>
      <c r="C52" s="64"/>
      <c r="D52" s="65"/>
      <c r="E52" s="40" t="s">
        <v>162</v>
      </c>
      <c r="F52" s="56" t="s">
        <v>163</v>
      </c>
      <c r="G52" s="48"/>
      <c r="H52" s="49"/>
    </row>
    <row r="53" spans="1:8" ht="15">
      <c r="A53" s="38" t="s">
        <v>164</v>
      </c>
      <c r="B53" s="63" t="s">
        <v>165</v>
      </c>
      <c r="C53" s="45"/>
      <c r="D53" s="46"/>
      <c r="E53" s="40" t="s">
        <v>166</v>
      </c>
      <c r="F53" s="56" t="s">
        <v>167</v>
      </c>
      <c r="G53" s="48"/>
      <c r="H53" s="49"/>
    </row>
    <row r="54" spans="1:8" ht="15">
      <c r="A54" s="38" t="s">
        <v>168</v>
      </c>
      <c r="B54" s="63" t="s">
        <v>169</v>
      </c>
      <c r="C54" s="45">
        <v>318</v>
      </c>
      <c r="D54" s="46">
        <v>318</v>
      </c>
      <c r="E54" s="40" t="s">
        <v>170</v>
      </c>
      <c r="F54" s="56" t="s">
        <v>171</v>
      </c>
      <c r="G54" s="48"/>
      <c r="H54" s="49"/>
    </row>
    <row r="55" spans="1:18" ht="25.5">
      <c r="A55" s="95" t="s">
        <v>172</v>
      </c>
      <c r="B55" s="96" t="s">
        <v>173</v>
      </c>
      <c r="C55" s="64">
        <f>C19+C20+C21+C27+C32+C45+C51+C53+C54</f>
        <v>5597</v>
      </c>
      <c r="D55" s="65">
        <f>D19+D20+D21+D27+D32+D45+D51+D53+D54</f>
        <v>5769</v>
      </c>
      <c r="E55" s="40" t="s">
        <v>174</v>
      </c>
      <c r="F55" s="83" t="s">
        <v>175</v>
      </c>
      <c r="G55" s="57">
        <f>G49+G51+G52+G53+G54</f>
        <v>9428</v>
      </c>
      <c r="H55" s="58">
        <f>H49+H51+H52+H53+H54</f>
        <v>9481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176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177</v>
      </c>
      <c r="B57" s="44"/>
      <c r="C57" s="64"/>
      <c r="D57" s="65"/>
      <c r="E57" s="99" t="s">
        <v>178</v>
      </c>
      <c r="F57" s="98"/>
      <c r="G57" s="64"/>
      <c r="H57" s="57"/>
      <c r="M57" s="74"/>
    </row>
    <row r="58" spans="1:8" ht="15">
      <c r="A58" s="38" t="s">
        <v>179</v>
      </c>
      <c r="B58" s="44" t="s">
        <v>180</v>
      </c>
      <c r="C58" s="45">
        <v>672</v>
      </c>
      <c r="D58" s="46">
        <v>647</v>
      </c>
      <c r="E58" s="40" t="s">
        <v>129</v>
      </c>
      <c r="F58" s="100"/>
      <c r="G58" s="64"/>
      <c r="H58" s="57"/>
    </row>
    <row r="59" spans="1:13" ht="15">
      <c r="A59" s="38" t="s">
        <v>181</v>
      </c>
      <c r="B59" s="44" t="s">
        <v>182</v>
      </c>
      <c r="C59" s="45">
        <v>83</v>
      </c>
      <c r="D59" s="46">
        <v>91</v>
      </c>
      <c r="E59" s="69" t="s">
        <v>183</v>
      </c>
      <c r="F59" s="47" t="s">
        <v>184</v>
      </c>
      <c r="G59" s="48">
        <v>716</v>
      </c>
      <c r="H59" s="49">
        <v>539</v>
      </c>
      <c r="M59" s="74"/>
    </row>
    <row r="60" spans="1:8" ht="15">
      <c r="A60" s="38" t="s">
        <v>185</v>
      </c>
      <c r="B60" s="44" t="s">
        <v>186</v>
      </c>
      <c r="C60" s="45">
        <v>0</v>
      </c>
      <c r="D60" s="46">
        <v>11</v>
      </c>
      <c r="E60" s="40" t="s">
        <v>187</v>
      </c>
      <c r="F60" s="47" t="s">
        <v>188</v>
      </c>
      <c r="G60" s="48">
        <v>38</v>
      </c>
      <c r="H60" s="49">
        <v>215</v>
      </c>
    </row>
    <row r="61" spans="1:18" ht="15">
      <c r="A61" s="38" t="s">
        <v>189</v>
      </c>
      <c r="B61" s="55" t="s">
        <v>190</v>
      </c>
      <c r="C61" s="45">
        <v>664</v>
      </c>
      <c r="D61" s="46">
        <v>589</v>
      </c>
      <c r="E61" s="52" t="s">
        <v>191</v>
      </c>
      <c r="F61" s="100" t="s">
        <v>192</v>
      </c>
      <c r="G61" s="57">
        <f>SUM(G62:G68)</f>
        <v>3237</v>
      </c>
      <c r="H61" s="58">
        <f>SUM(H62:H68)</f>
        <v>2977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193</v>
      </c>
      <c r="B62" s="55" t="s">
        <v>194</v>
      </c>
      <c r="C62" s="45"/>
      <c r="D62" s="46"/>
      <c r="E62" s="52" t="s">
        <v>195</v>
      </c>
      <c r="F62" s="47" t="s">
        <v>196</v>
      </c>
      <c r="G62" s="48">
        <v>116</v>
      </c>
      <c r="H62" s="49">
        <v>97</v>
      </c>
    </row>
    <row r="63" spans="1:13" ht="15">
      <c r="A63" s="38" t="s">
        <v>197</v>
      </c>
      <c r="B63" s="44" t="s">
        <v>198</v>
      </c>
      <c r="C63" s="45"/>
      <c r="D63" s="46"/>
      <c r="E63" s="40" t="s">
        <v>199</v>
      </c>
      <c r="F63" s="47" t="s">
        <v>200</v>
      </c>
      <c r="G63" s="48">
        <v>0</v>
      </c>
      <c r="H63" s="49">
        <v>0</v>
      </c>
      <c r="M63" s="74"/>
    </row>
    <row r="64" spans="1:15" ht="15">
      <c r="A64" s="38" t="s">
        <v>52</v>
      </c>
      <c r="B64" s="63" t="s">
        <v>201</v>
      </c>
      <c r="C64" s="64">
        <f>SUM(C58:C63)</f>
        <v>1419</v>
      </c>
      <c r="D64" s="65">
        <f>SUM(D58:D63)</f>
        <v>1338</v>
      </c>
      <c r="E64" s="40" t="s">
        <v>202</v>
      </c>
      <c r="F64" s="47" t="s">
        <v>203</v>
      </c>
      <c r="G64" s="48">
        <v>2810</v>
      </c>
      <c r="H64" s="49">
        <v>2605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204</v>
      </c>
      <c r="F65" s="47" t="s">
        <v>205</v>
      </c>
      <c r="G65" s="48"/>
      <c r="H65" s="49"/>
    </row>
    <row r="66" spans="1:8" ht="15">
      <c r="A66" s="38" t="s">
        <v>206</v>
      </c>
      <c r="B66" s="44"/>
      <c r="C66" s="64"/>
      <c r="D66" s="65"/>
      <c r="E66" s="40" t="s">
        <v>207</v>
      </c>
      <c r="F66" s="47" t="s">
        <v>208</v>
      </c>
      <c r="G66" s="48">
        <v>99</v>
      </c>
      <c r="H66" s="49">
        <v>107</v>
      </c>
    </row>
    <row r="67" spans="1:8" ht="15">
      <c r="A67" s="38" t="s">
        <v>209</v>
      </c>
      <c r="B67" s="44" t="s">
        <v>210</v>
      </c>
      <c r="C67" s="45">
        <v>329</v>
      </c>
      <c r="D67" s="46">
        <v>188</v>
      </c>
      <c r="E67" s="40" t="s">
        <v>211</v>
      </c>
      <c r="F67" s="47" t="s">
        <v>212</v>
      </c>
      <c r="G67" s="48">
        <v>86</v>
      </c>
      <c r="H67" s="49">
        <v>43</v>
      </c>
    </row>
    <row r="68" spans="1:8" ht="15">
      <c r="A68" s="38" t="s">
        <v>213</v>
      </c>
      <c r="B68" s="44" t="s">
        <v>214</v>
      </c>
      <c r="C68" s="45">
        <v>489</v>
      </c>
      <c r="D68" s="46">
        <v>538</v>
      </c>
      <c r="E68" s="40" t="s">
        <v>215</v>
      </c>
      <c r="F68" s="47" t="s">
        <v>216</v>
      </c>
      <c r="G68" s="48">
        <v>126</v>
      </c>
      <c r="H68" s="49">
        <v>125</v>
      </c>
    </row>
    <row r="69" spans="1:8" ht="15">
      <c r="A69" s="38" t="s">
        <v>217</v>
      </c>
      <c r="B69" s="44" t="s">
        <v>218</v>
      </c>
      <c r="C69" s="45"/>
      <c r="D69" s="46"/>
      <c r="E69" s="69" t="s">
        <v>79</v>
      </c>
      <c r="F69" s="47" t="s">
        <v>219</v>
      </c>
      <c r="G69" s="48">
        <v>118</v>
      </c>
      <c r="H69" s="49">
        <v>592</v>
      </c>
    </row>
    <row r="70" spans="1:8" ht="15">
      <c r="A70" s="38" t="s">
        <v>220</v>
      </c>
      <c r="B70" s="44" t="s">
        <v>221</v>
      </c>
      <c r="C70" s="45">
        <v>1815</v>
      </c>
      <c r="D70" s="46">
        <v>1815</v>
      </c>
      <c r="E70" s="40" t="s">
        <v>222</v>
      </c>
      <c r="F70" s="47" t="s">
        <v>223</v>
      </c>
      <c r="G70" s="48"/>
      <c r="H70" s="49"/>
    </row>
    <row r="71" spans="1:18" ht="15">
      <c r="A71" s="38" t="s">
        <v>224</v>
      </c>
      <c r="B71" s="44" t="s">
        <v>225</v>
      </c>
      <c r="C71" s="45"/>
      <c r="D71" s="46"/>
      <c r="E71" s="73" t="s">
        <v>47</v>
      </c>
      <c r="F71" s="101" t="s">
        <v>226</v>
      </c>
      <c r="G71" s="102">
        <f>G59+G60+G61+G69+G70</f>
        <v>4109</v>
      </c>
      <c r="H71" s="103">
        <f>H59+H60+H61+H69+H70</f>
        <v>4323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227</v>
      </c>
      <c r="B72" s="44" t="s">
        <v>228</v>
      </c>
      <c r="C72" s="45">
        <v>53</v>
      </c>
      <c r="D72" s="46">
        <v>24</v>
      </c>
      <c r="E72" s="52"/>
      <c r="F72" s="104"/>
      <c r="G72" s="105"/>
      <c r="H72" s="106"/>
    </row>
    <row r="73" spans="1:8" ht="15">
      <c r="A73" s="38" t="s">
        <v>229</v>
      </c>
      <c r="B73" s="44" t="s">
        <v>230</v>
      </c>
      <c r="C73" s="45"/>
      <c r="D73" s="46"/>
      <c r="E73" s="73"/>
      <c r="F73" s="107"/>
      <c r="G73" s="108"/>
      <c r="H73" s="109"/>
    </row>
    <row r="74" spans="1:8" ht="15">
      <c r="A74" s="38" t="s">
        <v>231</v>
      </c>
      <c r="B74" s="44" t="s">
        <v>232</v>
      </c>
      <c r="C74" s="45">
        <v>1059</v>
      </c>
      <c r="D74" s="46">
        <v>1048</v>
      </c>
      <c r="E74" s="40" t="s">
        <v>233</v>
      </c>
      <c r="F74" s="110" t="s">
        <v>234</v>
      </c>
      <c r="G74" s="48"/>
      <c r="H74" s="49"/>
    </row>
    <row r="75" spans="1:15" ht="15">
      <c r="A75" s="38" t="s">
        <v>77</v>
      </c>
      <c r="B75" s="63" t="s">
        <v>235</v>
      </c>
      <c r="C75" s="64">
        <f>SUM(C67:C74)</f>
        <v>3745</v>
      </c>
      <c r="D75" s="65">
        <f>SUM(D67:D74)</f>
        <v>3613</v>
      </c>
      <c r="E75" s="69" t="s">
        <v>162</v>
      </c>
      <c r="F75" s="56" t="s">
        <v>236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237</v>
      </c>
      <c r="F76" s="56" t="s">
        <v>238</v>
      </c>
      <c r="G76" s="48"/>
      <c r="H76" s="49"/>
    </row>
    <row r="77" spans="1:13" ht="15">
      <c r="A77" s="38" t="s">
        <v>239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240</v>
      </c>
      <c r="B78" s="44" t="s">
        <v>241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242</v>
      </c>
      <c r="B79" s="44" t="s">
        <v>243</v>
      </c>
      <c r="C79" s="45"/>
      <c r="D79" s="46"/>
      <c r="E79" s="69" t="s">
        <v>244</v>
      </c>
      <c r="F79" s="83" t="s">
        <v>245</v>
      </c>
      <c r="G79" s="114">
        <f>G71+G74+G75+G76</f>
        <v>4109</v>
      </c>
      <c r="H79" s="115">
        <f>H71+H74+H75+H76</f>
        <v>4323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246</v>
      </c>
      <c r="B80" s="44" t="s">
        <v>247</v>
      </c>
      <c r="C80" s="45"/>
      <c r="D80" s="46"/>
      <c r="E80" s="40"/>
      <c r="F80" s="116"/>
      <c r="G80" s="117"/>
      <c r="H80" s="118"/>
    </row>
    <row r="81" spans="1:8" ht="15">
      <c r="A81" s="38" t="s">
        <v>248</v>
      </c>
      <c r="B81" s="44" t="s">
        <v>249</v>
      </c>
      <c r="C81" s="45"/>
      <c r="D81" s="46"/>
      <c r="E81" s="73"/>
      <c r="F81" s="117"/>
      <c r="G81" s="117"/>
      <c r="H81" s="118"/>
    </row>
    <row r="82" spans="1:8" ht="15">
      <c r="A82" s="38" t="s">
        <v>250</v>
      </c>
      <c r="B82" s="44" t="s">
        <v>251</v>
      </c>
      <c r="C82" s="45"/>
      <c r="D82" s="46"/>
      <c r="E82" s="52"/>
      <c r="F82" s="117"/>
      <c r="G82" s="117"/>
      <c r="H82" s="118"/>
    </row>
    <row r="83" spans="1:8" ht="15">
      <c r="A83" s="38" t="s">
        <v>134</v>
      </c>
      <c r="B83" s="44" t="s">
        <v>252</v>
      </c>
      <c r="C83" s="45"/>
      <c r="D83" s="46"/>
      <c r="E83" s="73"/>
      <c r="F83" s="117"/>
      <c r="G83" s="117"/>
      <c r="H83" s="118"/>
    </row>
    <row r="84" spans="1:14" ht="15">
      <c r="A84" s="38" t="s">
        <v>253</v>
      </c>
      <c r="B84" s="63" t="s">
        <v>254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255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256</v>
      </c>
      <c r="B87" s="44" t="s">
        <v>257</v>
      </c>
      <c r="C87" s="45">
        <v>206</v>
      </c>
      <c r="D87" s="46">
        <v>307</v>
      </c>
      <c r="E87" s="73"/>
      <c r="F87" s="117"/>
      <c r="G87" s="117"/>
      <c r="H87" s="118"/>
      <c r="M87" s="74"/>
    </row>
    <row r="88" spans="1:8" ht="15">
      <c r="A88" s="38" t="s">
        <v>258</v>
      </c>
      <c r="B88" s="44" t="s">
        <v>259</v>
      </c>
      <c r="C88" s="45">
        <v>55</v>
      </c>
      <c r="D88" s="46">
        <v>271</v>
      </c>
      <c r="E88" s="52"/>
      <c r="F88" s="117"/>
      <c r="G88" s="117"/>
      <c r="H88" s="118"/>
    </row>
    <row r="89" spans="1:13" ht="15">
      <c r="A89" s="38" t="s">
        <v>260</v>
      </c>
      <c r="B89" s="44" t="s">
        <v>261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262</v>
      </c>
      <c r="B90" s="44" t="s">
        <v>263</v>
      </c>
      <c r="C90" s="45"/>
      <c r="D90" s="46"/>
      <c r="E90" s="52"/>
      <c r="F90" s="117"/>
      <c r="G90" s="117"/>
      <c r="H90" s="118"/>
    </row>
    <row r="91" spans="1:14" ht="15">
      <c r="A91" s="38" t="s">
        <v>264</v>
      </c>
      <c r="B91" s="63" t="s">
        <v>265</v>
      </c>
      <c r="C91" s="64">
        <f>SUM(C87:C90)</f>
        <v>261</v>
      </c>
      <c r="D91" s="65">
        <f>SUM(D87:D90)</f>
        <v>578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266</v>
      </c>
      <c r="B92" s="63" t="s">
        <v>267</v>
      </c>
      <c r="C92" s="45"/>
      <c r="D92" s="46"/>
      <c r="E92" s="52"/>
      <c r="F92" s="117"/>
      <c r="G92" s="117"/>
      <c r="H92" s="118"/>
    </row>
    <row r="93" spans="1:14" ht="15">
      <c r="A93" s="38" t="s">
        <v>268</v>
      </c>
      <c r="B93" s="119" t="s">
        <v>269</v>
      </c>
      <c r="C93" s="64">
        <f>C64+C75+C84+C91+C92</f>
        <v>5425</v>
      </c>
      <c r="D93" s="65">
        <f>D64+D75+D84+D91+D92</f>
        <v>5529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270</v>
      </c>
      <c r="B94" s="121" t="s">
        <v>271</v>
      </c>
      <c r="C94" s="122">
        <f>C93+C55</f>
        <v>11022</v>
      </c>
      <c r="D94" s="123">
        <f>D93+D55</f>
        <v>11298</v>
      </c>
      <c r="E94" s="124" t="s">
        <v>272</v>
      </c>
      <c r="F94" s="125" t="s">
        <v>273</v>
      </c>
      <c r="G94" s="126">
        <f>G36+G39+G55+G79</f>
        <v>11022</v>
      </c>
      <c r="H94" s="127">
        <f>H36+H39+H55+H79</f>
        <v>11298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274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275</v>
      </c>
      <c r="B98" s="135"/>
      <c r="C98" s="565" t="s">
        <v>276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277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278</v>
      </c>
      <c r="D100" s="565"/>
      <c r="E100" s="565"/>
    </row>
    <row r="101" ht="12.75">
      <c r="D101" s="1" t="s">
        <v>279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:F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280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0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2</v>
      </c>
      <c r="G2" s="568"/>
      <c r="H2" s="145">
        <f>'справка №1-БАЛАНС'!H3</f>
        <v>814191256</v>
      </c>
    </row>
    <row r="3" spans="1:8" ht="14.25" customHeight="1">
      <c r="A3" s="144" t="s">
        <v>281</v>
      </c>
      <c r="B3" s="567" t="str">
        <f>'справка №1-БАЛАНС'!E4</f>
        <v>НЕКОНСОЛИДИРАН</v>
      </c>
      <c r="C3" s="567"/>
      <c r="D3" s="567"/>
      <c r="E3" s="567"/>
      <c r="F3" s="146" t="s">
        <v>5</v>
      </c>
      <c r="G3" s="147"/>
      <c r="H3" s="147">
        <f>'справка №1-БАЛАНС'!H4</f>
        <v>380</v>
      </c>
    </row>
    <row r="4" spans="1:8" ht="17.25" customHeight="1">
      <c r="A4" s="144" t="s">
        <v>6</v>
      </c>
      <c r="B4" s="569">
        <f>'справка №1-БАЛАНС'!E5</f>
        <v>41912</v>
      </c>
      <c r="C4" s="569"/>
      <c r="D4" s="569"/>
      <c r="E4" s="148"/>
      <c r="F4" s="149"/>
      <c r="G4" s="143"/>
      <c r="H4" s="150" t="s">
        <v>282</v>
      </c>
    </row>
    <row r="5" spans="1:8" ht="24">
      <c r="A5" s="151" t="s">
        <v>283</v>
      </c>
      <c r="B5" s="152" t="s">
        <v>9</v>
      </c>
      <c r="C5" s="151" t="s">
        <v>10</v>
      </c>
      <c r="D5" s="153" t="s">
        <v>14</v>
      </c>
      <c r="E5" s="151" t="s">
        <v>284</v>
      </c>
      <c r="F5" s="152" t="s">
        <v>9</v>
      </c>
      <c r="G5" s="151" t="s">
        <v>10</v>
      </c>
      <c r="H5" s="151" t="s">
        <v>14</v>
      </c>
    </row>
    <row r="6" spans="1:8" ht="12">
      <c r="A6" s="154" t="s">
        <v>15</v>
      </c>
      <c r="B6" s="154" t="s">
        <v>16</v>
      </c>
      <c r="C6" s="154">
        <v>1</v>
      </c>
      <c r="D6" s="154">
        <v>2</v>
      </c>
      <c r="E6" s="154" t="s">
        <v>15</v>
      </c>
      <c r="F6" s="151" t="s">
        <v>16</v>
      </c>
      <c r="G6" s="151">
        <v>1</v>
      </c>
      <c r="H6" s="151">
        <v>2</v>
      </c>
    </row>
    <row r="7" spans="1:8" ht="12">
      <c r="A7" s="155" t="s">
        <v>285</v>
      </c>
      <c r="B7" s="155"/>
      <c r="C7" s="156"/>
      <c r="D7" s="156"/>
      <c r="E7" s="155" t="s">
        <v>286</v>
      </c>
      <c r="F7" s="157"/>
      <c r="G7" s="158"/>
      <c r="H7" s="158"/>
    </row>
    <row r="8" spans="1:8" ht="12">
      <c r="A8" s="159" t="s">
        <v>287</v>
      </c>
      <c r="B8" s="159"/>
      <c r="C8" s="160"/>
      <c r="D8" s="161"/>
      <c r="E8" s="159" t="s">
        <v>288</v>
      </c>
      <c r="F8" s="157"/>
      <c r="G8" s="158"/>
      <c r="H8" s="158"/>
    </row>
    <row r="9" spans="1:8" ht="12">
      <c r="A9" s="162" t="s">
        <v>289</v>
      </c>
      <c r="B9" s="163" t="s">
        <v>290</v>
      </c>
      <c r="C9" s="164">
        <v>2275</v>
      </c>
      <c r="D9" s="164">
        <v>3436</v>
      </c>
      <c r="E9" s="162" t="s">
        <v>291</v>
      </c>
      <c r="F9" s="165" t="s">
        <v>292</v>
      </c>
      <c r="G9" s="166">
        <v>4465</v>
      </c>
      <c r="H9" s="166">
        <v>5769</v>
      </c>
    </row>
    <row r="10" spans="1:8" ht="12">
      <c r="A10" s="162" t="s">
        <v>293</v>
      </c>
      <c r="B10" s="163" t="s">
        <v>294</v>
      </c>
      <c r="C10" s="164">
        <v>447</v>
      </c>
      <c r="D10" s="164">
        <v>497</v>
      </c>
      <c r="E10" s="162" t="s">
        <v>295</v>
      </c>
      <c r="F10" s="165" t="s">
        <v>296</v>
      </c>
      <c r="G10" s="166"/>
      <c r="H10" s="166"/>
    </row>
    <row r="11" spans="1:8" ht="12">
      <c r="A11" s="162" t="s">
        <v>297</v>
      </c>
      <c r="B11" s="163" t="s">
        <v>298</v>
      </c>
      <c r="C11" s="164">
        <v>208</v>
      </c>
      <c r="D11" s="164">
        <v>199</v>
      </c>
      <c r="E11" s="167" t="s">
        <v>299</v>
      </c>
      <c r="F11" s="165" t="s">
        <v>300</v>
      </c>
      <c r="G11" s="166">
        <v>41</v>
      </c>
      <c r="H11" s="166">
        <v>47</v>
      </c>
    </row>
    <row r="12" spans="1:8" ht="12">
      <c r="A12" s="162" t="s">
        <v>301</v>
      </c>
      <c r="B12" s="163" t="s">
        <v>302</v>
      </c>
      <c r="C12" s="164">
        <v>1019</v>
      </c>
      <c r="D12" s="164">
        <v>1218</v>
      </c>
      <c r="E12" s="167" t="s">
        <v>79</v>
      </c>
      <c r="F12" s="165" t="s">
        <v>303</v>
      </c>
      <c r="G12" s="166">
        <v>194</v>
      </c>
      <c r="H12" s="166">
        <v>227</v>
      </c>
    </row>
    <row r="13" spans="1:18" ht="12">
      <c r="A13" s="162" t="s">
        <v>304</v>
      </c>
      <c r="B13" s="163" t="s">
        <v>305</v>
      </c>
      <c r="C13" s="164">
        <v>170</v>
      </c>
      <c r="D13" s="164">
        <v>206</v>
      </c>
      <c r="E13" s="168" t="s">
        <v>52</v>
      </c>
      <c r="F13" s="169" t="s">
        <v>306</v>
      </c>
      <c r="G13" s="158">
        <f>SUM(G9:G12)</f>
        <v>4700</v>
      </c>
      <c r="H13" s="158">
        <f>SUM(H9:H12)</f>
        <v>6043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307</v>
      </c>
      <c r="B14" s="163" t="s">
        <v>308</v>
      </c>
      <c r="C14" s="164">
        <v>2</v>
      </c>
      <c r="D14" s="164">
        <v>2</v>
      </c>
      <c r="E14" s="167"/>
      <c r="F14" s="170"/>
      <c r="G14" s="171"/>
      <c r="H14" s="171"/>
    </row>
    <row r="15" spans="1:8" ht="24">
      <c r="A15" s="162" t="s">
        <v>309</v>
      </c>
      <c r="B15" s="163" t="s">
        <v>310</v>
      </c>
      <c r="C15" s="172">
        <v>-68</v>
      </c>
      <c r="D15" s="172">
        <v>86</v>
      </c>
      <c r="E15" s="159" t="s">
        <v>311</v>
      </c>
      <c r="F15" s="173" t="s">
        <v>312</v>
      </c>
      <c r="G15" s="166"/>
      <c r="H15" s="166"/>
    </row>
    <row r="16" spans="1:8" ht="12">
      <c r="A16" s="162" t="s">
        <v>313</v>
      </c>
      <c r="B16" s="163" t="s">
        <v>314</v>
      </c>
      <c r="C16" s="172">
        <v>31</v>
      </c>
      <c r="D16" s="172">
        <v>40</v>
      </c>
      <c r="E16" s="162" t="s">
        <v>315</v>
      </c>
      <c r="F16" s="170" t="s">
        <v>316</v>
      </c>
      <c r="G16" s="174"/>
      <c r="H16" s="174"/>
    </row>
    <row r="17" spans="1:8" ht="12">
      <c r="A17" s="175" t="s">
        <v>317</v>
      </c>
      <c r="B17" s="163" t="s">
        <v>318</v>
      </c>
      <c r="C17" s="176"/>
      <c r="D17" s="176"/>
      <c r="E17" s="159"/>
      <c r="F17" s="157"/>
      <c r="G17" s="171"/>
      <c r="H17" s="171"/>
    </row>
    <row r="18" spans="1:8" ht="12">
      <c r="A18" s="175" t="s">
        <v>319</v>
      </c>
      <c r="B18" s="163" t="s">
        <v>320</v>
      </c>
      <c r="C18" s="176"/>
      <c r="D18" s="176"/>
      <c r="E18" s="159" t="s">
        <v>321</v>
      </c>
      <c r="F18" s="157"/>
      <c r="G18" s="171"/>
      <c r="H18" s="171"/>
    </row>
    <row r="19" spans="1:15" ht="12">
      <c r="A19" s="168" t="s">
        <v>52</v>
      </c>
      <c r="B19" s="177" t="s">
        <v>322</v>
      </c>
      <c r="C19" s="178">
        <f>SUM(C9:C15)+C16</f>
        <v>4084</v>
      </c>
      <c r="D19" s="178">
        <f>SUM(D9:D15)+D16</f>
        <v>5684</v>
      </c>
      <c r="E19" s="157" t="s">
        <v>323</v>
      </c>
      <c r="F19" s="170" t="s">
        <v>324</v>
      </c>
      <c r="G19" s="166">
        <v>14</v>
      </c>
      <c r="H19" s="166">
        <v>3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325</v>
      </c>
      <c r="F20" s="170" t="s">
        <v>326</v>
      </c>
      <c r="G20" s="166"/>
      <c r="H20" s="166"/>
    </row>
    <row r="21" spans="1:8" ht="24">
      <c r="A21" s="159" t="s">
        <v>327</v>
      </c>
      <c r="B21" s="180"/>
      <c r="C21" s="179"/>
      <c r="D21" s="179"/>
      <c r="E21" s="162" t="s">
        <v>328</v>
      </c>
      <c r="F21" s="170" t="s">
        <v>329</v>
      </c>
      <c r="G21" s="166"/>
      <c r="H21" s="166"/>
    </row>
    <row r="22" spans="1:8" ht="24">
      <c r="A22" s="157" t="s">
        <v>330</v>
      </c>
      <c r="B22" s="180" t="s">
        <v>331</v>
      </c>
      <c r="C22" s="164">
        <v>607</v>
      </c>
      <c r="D22" s="164">
        <v>634</v>
      </c>
      <c r="E22" s="157" t="s">
        <v>332</v>
      </c>
      <c r="F22" s="170" t="s">
        <v>333</v>
      </c>
      <c r="G22" s="166"/>
      <c r="H22" s="166"/>
    </row>
    <row r="23" spans="1:8" ht="24">
      <c r="A23" s="162" t="s">
        <v>334</v>
      </c>
      <c r="B23" s="180" t="s">
        <v>335</v>
      </c>
      <c r="C23" s="164"/>
      <c r="D23" s="164"/>
      <c r="E23" s="162" t="s">
        <v>336</v>
      </c>
      <c r="F23" s="170" t="s">
        <v>337</v>
      </c>
      <c r="G23" s="166"/>
      <c r="H23" s="166"/>
    </row>
    <row r="24" spans="1:18" ht="12">
      <c r="A24" s="162" t="s">
        <v>338</v>
      </c>
      <c r="B24" s="180" t="s">
        <v>339</v>
      </c>
      <c r="C24" s="164">
        <v>16</v>
      </c>
      <c r="D24" s="164">
        <v>14</v>
      </c>
      <c r="E24" s="168" t="s">
        <v>104</v>
      </c>
      <c r="F24" s="173" t="s">
        <v>340</v>
      </c>
      <c r="G24" s="158">
        <f>SUM(G19:G23)</f>
        <v>14</v>
      </c>
      <c r="H24" s="158">
        <f>SUM(H19:H23)</f>
        <v>3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79</v>
      </c>
      <c r="B25" s="180" t="s">
        <v>341</v>
      </c>
      <c r="C25" s="164">
        <v>16</v>
      </c>
      <c r="D25" s="164">
        <v>30</v>
      </c>
      <c r="E25" s="175"/>
      <c r="F25" s="157"/>
      <c r="G25" s="171"/>
      <c r="H25" s="171"/>
    </row>
    <row r="26" spans="1:14" ht="12">
      <c r="A26" s="168" t="s">
        <v>77</v>
      </c>
      <c r="B26" s="181" t="s">
        <v>342</v>
      </c>
      <c r="C26" s="178">
        <f>SUM(C22:C25)</f>
        <v>639</v>
      </c>
      <c r="D26" s="178">
        <f>SUM(D22:D25)</f>
        <v>678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343</v>
      </c>
      <c r="B28" s="152" t="s">
        <v>344</v>
      </c>
      <c r="C28" s="161">
        <f>C26+C19</f>
        <v>4723</v>
      </c>
      <c r="D28" s="161">
        <f>D26+D19</f>
        <v>6362</v>
      </c>
      <c r="E28" s="155" t="s">
        <v>345</v>
      </c>
      <c r="F28" s="173" t="s">
        <v>346</v>
      </c>
      <c r="G28" s="158">
        <f>G13+G15+G24</f>
        <v>4714</v>
      </c>
      <c r="H28" s="158">
        <f>H13+H15+H24</f>
        <v>6046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347</v>
      </c>
      <c r="B30" s="152" t="s">
        <v>348</v>
      </c>
      <c r="C30" s="161">
        <f>IF((G28-C28)&gt;0,G28-C28,0)</f>
        <v>0</v>
      </c>
      <c r="D30" s="161">
        <f>IF((H28-D28)&gt;0,H28-D28,0)</f>
        <v>0</v>
      </c>
      <c r="E30" s="155" t="s">
        <v>349</v>
      </c>
      <c r="F30" s="173" t="s">
        <v>350</v>
      </c>
      <c r="G30" s="182">
        <f>IF((C28-G28)&gt;0,C28-G28,0)</f>
        <v>9</v>
      </c>
      <c r="H30" s="182">
        <f>IF((D28-H28)&gt;0,D28-H28,0)</f>
        <v>316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351</v>
      </c>
      <c r="B31" s="181" t="s">
        <v>352</v>
      </c>
      <c r="C31" s="164"/>
      <c r="D31" s="164"/>
      <c r="E31" s="159" t="s">
        <v>353</v>
      </c>
      <c r="F31" s="170" t="s">
        <v>354</v>
      </c>
      <c r="G31" s="166"/>
      <c r="H31" s="166"/>
    </row>
    <row r="32" spans="1:8" ht="12">
      <c r="A32" s="159" t="s">
        <v>355</v>
      </c>
      <c r="B32" s="184" t="s">
        <v>356</v>
      </c>
      <c r="C32" s="164"/>
      <c r="D32" s="164"/>
      <c r="E32" s="159" t="s">
        <v>357</v>
      </c>
      <c r="F32" s="170" t="s">
        <v>358</v>
      </c>
      <c r="G32" s="166"/>
      <c r="H32" s="166"/>
    </row>
    <row r="33" spans="1:18" ht="12">
      <c r="A33" s="185" t="s">
        <v>359</v>
      </c>
      <c r="B33" s="181" t="s">
        <v>360</v>
      </c>
      <c r="C33" s="178">
        <f>C28+C31+C32</f>
        <v>4723</v>
      </c>
      <c r="D33" s="178">
        <f>D28+D31+D32</f>
        <v>6362</v>
      </c>
      <c r="E33" s="155" t="s">
        <v>361</v>
      </c>
      <c r="F33" s="173" t="s">
        <v>362</v>
      </c>
      <c r="G33" s="182">
        <f>G32+G31+G28</f>
        <v>4714</v>
      </c>
      <c r="H33" s="182">
        <f>H32+H31+H28</f>
        <v>6046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363</v>
      </c>
      <c r="B34" s="152" t="s">
        <v>364</v>
      </c>
      <c r="C34" s="161">
        <f>IF((G33-C33)&gt;0,G33-C33,0)</f>
        <v>0</v>
      </c>
      <c r="D34" s="161">
        <f>IF((H33-D33)&gt;0,H33-D33,0)</f>
        <v>0</v>
      </c>
      <c r="E34" s="185" t="s">
        <v>365</v>
      </c>
      <c r="F34" s="173" t="s">
        <v>366</v>
      </c>
      <c r="G34" s="158">
        <f>IF((C33-G33)&gt;0,C33-G33,0)</f>
        <v>9</v>
      </c>
      <c r="H34" s="158">
        <f>IF((D33-H33)&gt;0,D33-H33,0)</f>
        <v>316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367</v>
      </c>
      <c r="B35" s="181" t="s">
        <v>368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369</v>
      </c>
      <c r="B36" s="180" t="s">
        <v>370</v>
      </c>
      <c r="C36" s="164"/>
      <c r="D36" s="164"/>
      <c r="E36" s="186"/>
      <c r="F36" s="157"/>
      <c r="G36" s="171"/>
      <c r="H36" s="171"/>
    </row>
    <row r="37" spans="1:8" ht="24">
      <c r="A37" s="187" t="s">
        <v>371</v>
      </c>
      <c r="B37" s="188" t="s">
        <v>372</v>
      </c>
      <c r="C37" s="189"/>
      <c r="D37" s="189"/>
      <c r="E37" s="186"/>
      <c r="F37" s="170"/>
      <c r="G37" s="171"/>
      <c r="H37" s="171"/>
    </row>
    <row r="38" spans="1:8" ht="12">
      <c r="A38" s="190" t="s">
        <v>373</v>
      </c>
      <c r="B38" s="188" t="s">
        <v>374</v>
      </c>
      <c r="C38" s="191"/>
      <c r="D38" s="192"/>
      <c r="E38" s="186"/>
      <c r="F38" s="170"/>
      <c r="G38" s="171"/>
      <c r="H38" s="171"/>
    </row>
    <row r="39" spans="1:18" ht="12">
      <c r="A39" s="193" t="s">
        <v>375</v>
      </c>
      <c r="B39" s="194" t="s">
        <v>376</v>
      </c>
      <c r="C39" s="195">
        <f>+IF((G33-C33-C35)&gt;0,G33-C33-C35,0)</f>
        <v>0</v>
      </c>
      <c r="D39" s="196">
        <f>+IF((H33-D33-D35)&gt;0,H33-D33-D35,0)</f>
        <v>0</v>
      </c>
      <c r="E39" s="197" t="s">
        <v>377</v>
      </c>
      <c r="F39" s="198" t="s">
        <v>378</v>
      </c>
      <c r="G39" s="199">
        <f>IF(G34&gt;0,IF(C35+G34&lt;0,0,C35+G34),IF(C34-C35&lt;0,C35-C34,0))</f>
        <v>9</v>
      </c>
      <c r="H39" s="199">
        <f>IF(H34&gt;0,IF(D35+H34&lt;0,0,D35+H34),IF(D34-D35&lt;0,D35-D34,0))</f>
        <v>316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379</v>
      </c>
      <c r="B40" s="154" t="s">
        <v>380</v>
      </c>
      <c r="C40" s="192"/>
      <c r="D40" s="192"/>
      <c r="E40" s="155" t="s">
        <v>379</v>
      </c>
      <c r="F40" s="198" t="s">
        <v>381</v>
      </c>
      <c r="G40" s="166"/>
      <c r="H40" s="166"/>
    </row>
    <row r="41" spans="1:18" ht="12">
      <c r="A41" s="155" t="s">
        <v>382</v>
      </c>
      <c r="B41" s="151" t="s">
        <v>383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384</v>
      </c>
      <c r="F41" s="200" t="s">
        <v>385</v>
      </c>
      <c r="G41" s="156">
        <f>IF(C39=0,IF(G39-G40&gt;0,G39-G40+C40,0),IF(C39-C40&lt;0,C40-C39+G40,0))</f>
        <v>9</v>
      </c>
      <c r="H41" s="156">
        <f>IF(D39=0,IF(H39-H40&gt;0,H39-H40+D40,0),IF(D39-D40&lt;0,D40-D39+H40,0))</f>
        <v>316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386</v>
      </c>
      <c r="B42" s="151" t="s">
        <v>387</v>
      </c>
      <c r="C42" s="182">
        <f>C33+C35+C39</f>
        <v>4723</v>
      </c>
      <c r="D42" s="182">
        <f>D33+D35+D39</f>
        <v>6362</v>
      </c>
      <c r="E42" s="185" t="s">
        <v>388</v>
      </c>
      <c r="F42" s="194" t="s">
        <v>389</v>
      </c>
      <c r="G42" s="182">
        <f>G39+G33</f>
        <v>4723</v>
      </c>
      <c r="H42" s="182">
        <f>H39+H33</f>
        <v>6362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390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391</v>
      </c>
      <c r="B48" s="206">
        <v>41927</v>
      </c>
      <c r="C48" s="207" t="s">
        <v>392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277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393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279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394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395</v>
      </c>
      <c r="B4" s="223" t="str">
        <f>'справка №1-БАЛАНС'!E3</f>
        <v> "БАЛКАНКАР-ЗАРЯ" АД </v>
      </c>
      <c r="C4" s="224" t="s">
        <v>2</v>
      </c>
      <c r="D4" s="224">
        <f>'справка №1-БАЛАНС'!H3</f>
        <v>814191256</v>
      </c>
      <c r="E4" s="222"/>
      <c r="F4" s="222"/>
    </row>
    <row r="5" spans="1:4" ht="15">
      <c r="A5" s="223" t="s">
        <v>281</v>
      </c>
      <c r="B5" s="223" t="str">
        <f>'справка №1-БАЛАНС'!E4</f>
        <v>НЕКОНСОЛИДИРАН</v>
      </c>
      <c r="C5" s="225" t="s">
        <v>5</v>
      </c>
      <c r="D5" s="224">
        <f>'справка №1-БАЛАНС'!H4</f>
        <v>380</v>
      </c>
    </row>
    <row r="6" spans="1:6" ht="12" customHeight="1">
      <c r="A6" s="226" t="s">
        <v>6</v>
      </c>
      <c r="B6" s="227">
        <f>'справка №1-БАЛАНС'!E5</f>
        <v>41912</v>
      </c>
      <c r="C6" s="228"/>
      <c r="D6" s="229" t="s">
        <v>282</v>
      </c>
      <c r="F6" s="230"/>
    </row>
    <row r="7" spans="1:6" ht="33.75" customHeight="1">
      <c r="A7" s="231" t="s">
        <v>396</v>
      </c>
      <c r="B7" s="231" t="s">
        <v>9</v>
      </c>
      <c r="C7" s="232" t="s">
        <v>10</v>
      </c>
      <c r="D7" s="232" t="s">
        <v>14</v>
      </c>
      <c r="E7" s="233"/>
      <c r="F7" s="233"/>
    </row>
    <row r="8" spans="1:6" ht="12">
      <c r="A8" s="231" t="s">
        <v>15</v>
      </c>
      <c r="B8" s="231" t="s">
        <v>16</v>
      </c>
      <c r="C8" s="234">
        <v>1</v>
      </c>
      <c r="D8" s="234">
        <v>2</v>
      </c>
      <c r="E8" s="233"/>
      <c r="F8" s="233"/>
    </row>
    <row r="9" spans="1:6" ht="12">
      <c r="A9" s="235" t="s">
        <v>397</v>
      </c>
      <c r="B9" s="236"/>
      <c r="C9" s="237"/>
      <c r="D9" s="237"/>
      <c r="E9" s="238"/>
      <c r="F9" s="238"/>
    </row>
    <row r="10" spans="1:6" ht="12">
      <c r="A10" s="239" t="s">
        <v>398</v>
      </c>
      <c r="B10" s="240" t="s">
        <v>399</v>
      </c>
      <c r="C10" s="241">
        <v>4880</v>
      </c>
      <c r="D10" s="241">
        <v>5817</v>
      </c>
      <c r="E10" s="238"/>
      <c r="F10" s="238"/>
    </row>
    <row r="11" spans="1:13" ht="12">
      <c r="A11" s="239" t="s">
        <v>400</v>
      </c>
      <c r="B11" s="240" t="s">
        <v>401</v>
      </c>
      <c r="C11" s="241">
        <v>-3066</v>
      </c>
      <c r="D11" s="241">
        <v>-4221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402</v>
      </c>
      <c r="B12" s="240" t="s">
        <v>403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404</v>
      </c>
      <c r="B13" s="240" t="s">
        <v>405</v>
      </c>
      <c r="C13" s="241">
        <v>-852</v>
      </c>
      <c r="D13" s="241">
        <v>-957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406</v>
      </c>
      <c r="B14" s="240" t="s">
        <v>407</v>
      </c>
      <c r="C14" s="241">
        <v>10</v>
      </c>
      <c r="D14" s="241">
        <v>152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408</v>
      </c>
      <c r="B15" s="240" t="s">
        <v>409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410</v>
      </c>
      <c r="B16" s="240" t="s">
        <v>411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412</v>
      </c>
      <c r="B17" s="240" t="s">
        <v>413</v>
      </c>
      <c r="C17" s="241">
        <v>-23</v>
      </c>
      <c r="D17" s="241">
        <v>-24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414</v>
      </c>
      <c r="B18" s="245" t="s">
        <v>415</v>
      </c>
      <c r="C18" s="241">
        <v>-14</v>
      </c>
      <c r="D18" s="241">
        <v>-14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416</v>
      </c>
      <c r="B19" s="240" t="s">
        <v>417</v>
      </c>
      <c r="C19" s="241">
        <v>-15</v>
      </c>
      <c r="D19" s="241">
        <v>-14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418</v>
      </c>
      <c r="B20" s="247" t="s">
        <v>419</v>
      </c>
      <c r="C20" s="237">
        <f>SUM(C10:C19)</f>
        <v>920</v>
      </c>
      <c r="D20" s="237">
        <f>SUM(D10:D19)</f>
        <v>739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420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421</v>
      </c>
      <c r="B22" s="240" t="s">
        <v>422</v>
      </c>
      <c r="C22" s="241">
        <v>-59</v>
      </c>
      <c r="D22" s="241">
        <v>-108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423</v>
      </c>
      <c r="B23" s="240" t="s">
        <v>424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425</v>
      </c>
      <c r="B24" s="240" t="s">
        <v>426</v>
      </c>
      <c r="C24" s="241">
        <v>-72</v>
      </c>
      <c r="D24" s="241">
        <v>-131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427</v>
      </c>
      <c r="B25" s="240" t="s">
        <v>428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429</v>
      </c>
      <c r="B26" s="240" t="s">
        <v>430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431</v>
      </c>
      <c r="B27" s="240" t="s">
        <v>432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433</v>
      </c>
      <c r="B28" s="240" t="s">
        <v>434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435</v>
      </c>
      <c r="B29" s="240" t="s">
        <v>436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414</v>
      </c>
      <c r="B30" s="240" t="s">
        <v>437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438</v>
      </c>
      <c r="B31" s="240" t="s">
        <v>439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440</v>
      </c>
      <c r="B32" s="247" t="s">
        <v>441</v>
      </c>
      <c r="C32" s="237">
        <f>SUM(C22:C31)</f>
        <v>-131</v>
      </c>
      <c r="D32" s="237">
        <f>SUM(D22:D31)</f>
        <v>-239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442</v>
      </c>
      <c r="B33" s="248"/>
      <c r="C33" s="249"/>
      <c r="D33" s="249"/>
      <c r="E33" s="238"/>
      <c r="F33" s="238"/>
    </row>
    <row r="34" spans="1:6" ht="12">
      <c r="A34" s="239" t="s">
        <v>443</v>
      </c>
      <c r="B34" s="240" t="s">
        <v>444</v>
      </c>
      <c r="C34" s="241"/>
      <c r="D34" s="241"/>
      <c r="E34" s="238"/>
      <c r="F34" s="238"/>
    </row>
    <row r="35" spans="1:6" ht="12">
      <c r="A35" s="244" t="s">
        <v>445</v>
      </c>
      <c r="B35" s="240" t="s">
        <v>446</v>
      </c>
      <c r="C35" s="241"/>
      <c r="D35" s="241"/>
      <c r="E35" s="238"/>
      <c r="F35" s="238"/>
    </row>
    <row r="36" spans="1:6" ht="12">
      <c r="A36" s="239" t="s">
        <v>447</v>
      </c>
      <c r="B36" s="240" t="s">
        <v>448</v>
      </c>
      <c r="C36" s="241">
        <v>2973</v>
      </c>
      <c r="D36" s="241">
        <v>3718</v>
      </c>
      <c r="E36" s="238"/>
      <c r="F36" s="238"/>
    </row>
    <row r="37" spans="1:6" ht="12">
      <c r="A37" s="239" t="s">
        <v>449</v>
      </c>
      <c r="B37" s="240" t="s">
        <v>450</v>
      </c>
      <c r="C37" s="241">
        <v>-3010</v>
      </c>
      <c r="D37" s="241">
        <v>-3615</v>
      </c>
      <c r="E37" s="238"/>
      <c r="F37" s="238"/>
    </row>
    <row r="38" spans="1:6" ht="12">
      <c r="A38" s="239" t="s">
        <v>451</v>
      </c>
      <c r="B38" s="240" t="s">
        <v>452</v>
      </c>
      <c r="C38" s="241"/>
      <c r="D38" s="241"/>
      <c r="E38" s="238"/>
      <c r="F38" s="238"/>
    </row>
    <row r="39" spans="1:6" ht="12">
      <c r="A39" s="239" t="s">
        <v>453</v>
      </c>
      <c r="B39" s="240" t="s">
        <v>454</v>
      </c>
      <c r="C39" s="241">
        <v>-1053</v>
      </c>
      <c r="D39" s="241">
        <v>-584</v>
      </c>
      <c r="E39" s="238"/>
      <c r="F39" s="238"/>
    </row>
    <row r="40" spans="1:6" ht="12">
      <c r="A40" s="239" t="s">
        <v>455</v>
      </c>
      <c r="B40" s="240" t="s">
        <v>456</v>
      </c>
      <c r="C40" s="241"/>
      <c r="D40" s="241"/>
      <c r="E40" s="238"/>
      <c r="F40" s="238"/>
    </row>
    <row r="41" spans="1:8" ht="12">
      <c r="A41" s="239" t="s">
        <v>457</v>
      </c>
      <c r="B41" s="240" t="s">
        <v>458</v>
      </c>
      <c r="C41" s="241">
        <v>-16</v>
      </c>
      <c r="D41" s="241">
        <v>-30</v>
      </c>
      <c r="E41" s="238"/>
      <c r="F41" s="238"/>
      <c r="G41" s="243"/>
      <c r="H41" s="243"/>
    </row>
    <row r="42" spans="1:8" ht="12">
      <c r="A42" s="246" t="s">
        <v>459</v>
      </c>
      <c r="B42" s="247" t="s">
        <v>460</v>
      </c>
      <c r="C42" s="237">
        <f>SUM(C34:C41)</f>
        <v>-1106</v>
      </c>
      <c r="D42" s="237">
        <f>SUM(D34:D41)</f>
        <v>-511</v>
      </c>
      <c r="E42" s="238"/>
      <c r="F42" s="238"/>
      <c r="G42" s="243"/>
      <c r="H42" s="243"/>
    </row>
    <row r="43" spans="1:8" ht="12">
      <c r="A43" s="250" t="s">
        <v>461</v>
      </c>
      <c r="B43" s="247" t="s">
        <v>462</v>
      </c>
      <c r="C43" s="237">
        <f>C42+C32+C20</f>
        <v>-317</v>
      </c>
      <c r="D43" s="237">
        <f>D42+D32+D20</f>
        <v>-11</v>
      </c>
      <c r="E43" s="238"/>
      <c r="F43" s="238"/>
      <c r="G43" s="243"/>
      <c r="H43" s="243"/>
    </row>
    <row r="44" spans="1:8" ht="12">
      <c r="A44" s="235" t="s">
        <v>463</v>
      </c>
      <c r="B44" s="248" t="s">
        <v>464</v>
      </c>
      <c r="C44" s="251">
        <v>578</v>
      </c>
      <c r="D44" s="251">
        <v>471</v>
      </c>
      <c r="E44" s="238"/>
      <c r="F44" s="238"/>
      <c r="G44" s="243"/>
      <c r="H44" s="243"/>
    </row>
    <row r="45" spans="1:8" ht="12">
      <c r="A45" s="235" t="s">
        <v>465</v>
      </c>
      <c r="B45" s="248" t="s">
        <v>466</v>
      </c>
      <c r="C45" s="237">
        <f>C44+C43</f>
        <v>261</v>
      </c>
      <c r="D45" s="237">
        <f>D44+D43</f>
        <v>460</v>
      </c>
      <c r="E45" s="238"/>
      <c r="F45" s="238"/>
      <c r="G45" s="243"/>
      <c r="H45" s="243"/>
    </row>
    <row r="46" spans="1:8" ht="12">
      <c r="A46" s="239" t="s">
        <v>467</v>
      </c>
      <c r="B46" s="248" t="s">
        <v>468</v>
      </c>
      <c r="C46" s="252">
        <v>261</v>
      </c>
      <c r="D46" s="252">
        <v>460</v>
      </c>
      <c r="E46" s="238"/>
      <c r="F46" s="238"/>
      <c r="G46" s="243"/>
      <c r="H46" s="243"/>
    </row>
    <row r="47" spans="1:8" ht="12">
      <c r="A47" s="239" t="s">
        <v>469</v>
      </c>
      <c r="B47" s="248" t="s">
        <v>470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275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471</v>
      </c>
      <c r="B50" s="256" t="s">
        <v>392</v>
      </c>
      <c r="C50" s="574"/>
      <c r="D50" s="574"/>
      <c r="G50" s="243"/>
      <c r="H50" s="243"/>
    </row>
    <row r="51" spans="1:8" ht="12">
      <c r="A51" s="218"/>
      <c r="B51" s="218" t="s">
        <v>472</v>
      </c>
      <c r="C51" s="219"/>
      <c r="D51" s="219"/>
      <c r="G51" s="243"/>
      <c r="H51" s="243"/>
    </row>
    <row r="52" spans="1:8" ht="11.25" customHeight="1">
      <c r="A52" s="218"/>
      <c r="B52" s="256" t="s">
        <v>393</v>
      </c>
      <c r="C52" s="574"/>
      <c r="D52" s="574"/>
      <c r="G52" s="243"/>
      <c r="H52" s="243"/>
    </row>
    <row r="53" spans="1:8" ht="12">
      <c r="A53" s="218"/>
      <c r="B53" s="218" t="s">
        <v>473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0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2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475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5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6</v>
      </c>
      <c r="B5" s="579">
        <f>'справка №1-БАЛАНС'!E5</f>
        <v>41912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7</v>
      </c>
      <c r="N5" s="273"/>
    </row>
    <row r="6" spans="1:14" s="280" customFormat="1" ht="21.75" customHeight="1">
      <c r="A6" s="274"/>
      <c r="B6" s="275"/>
      <c r="C6" s="276"/>
      <c r="D6" s="580" t="s">
        <v>476</v>
      </c>
      <c r="E6" s="580"/>
      <c r="F6" s="580"/>
      <c r="G6" s="580"/>
      <c r="H6" s="580"/>
      <c r="I6" s="581" t="s">
        <v>477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478</v>
      </c>
      <c r="B7" s="282" t="s">
        <v>479</v>
      </c>
      <c r="C7" s="283" t="s">
        <v>480</v>
      </c>
      <c r="D7" s="284" t="s">
        <v>481</v>
      </c>
      <c r="E7" s="276" t="s">
        <v>482</v>
      </c>
      <c r="F7" s="582" t="s">
        <v>483</v>
      </c>
      <c r="G7" s="582"/>
      <c r="H7" s="582"/>
      <c r="I7" s="276" t="s">
        <v>484</v>
      </c>
      <c r="J7" s="286" t="s">
        <v>485</v>
      </c>
      <c r="K7" s="283" t="s">
        <v>486</v>
      </c>
      <c r="L7" s="283" t="s">
        <v>487</v>
      </c>
      <c r="M7" s="287" t="s">
        <v>488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489</v>
      </c>
      <c r="G8" s="285" t="s">
        <v>490</v>
      </c>
      <c r="H8" s="285" t="s">
        <v>491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15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492</v>
      </c>
      <c r="B10" s="296"/>
      <c r="C10" s="297" t="s">
        <v>48</v>
      </c>
      <c r="D10" s="297" t="s">
        <v>48</v>
      </c>
      <c r="E10" s="298" t="s">
        <v>59</v>
      </c>
      <c r="F10" s="298" t="s">
        <v>66</v>
      </c>
      <c r="G10" s="298" t="s">
        <v>70</v>
      </c>
      <c r="H10" s="298" t="s">
        <v>74</v>
      </c>
      <c r="I10" s="298" t="s">
        <v>87</v>
      </c>
      <c r="J10" s="298" t="s">
        <v>90</v>
      </c>
      <c r="K10" s="299" t="s">
        <v>493</v>
      </c>
      <c r="L10" s="298" t="s">
        <v>113</v>
      </c>
      <c r="M10" s="300" t="s">
        <v>121</v>
      </c>
      <c r="N10" s="279"/>
    </row>
    <row r="11" spans="1:23" ht="15.75" customHeight="1">
      <c r="A11" s="301" t="s">
        <v>494</v>
      </c>
      <c r="B11" s="296" t="s">
        <v>495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83</v>
      </c>
      <c r="J11" s="302">
        <f>'справка №1-БАЛАНС'!H29+'справка №1-БАЛАНС'!H32</f>
        <v>-6069</v>
      </c>
      <c r="K11" s="303"/>
      <c r="L11" s="304">
        <f>SUM(C11:K11)</f>
        <v>-2506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496</v>
      </c>
      <c r="B12" s="296" t="s">
        <v>497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498</v>
      </c>
      <c r="B13" s="298" t="s">
        <v>499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500</v>
      </c>
      <c r="B14" s="298" t="s">
        <v>501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502</v>
      </c>
      <c r="B15" s="296" t="s">
        <v>503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83</v>
      </c>
      <c r="J15" s="310">
        <f t="shared" si="2"/>
        <v>-6069</v>
      </c>
      <c r="K15" s="310">
        <f t="shared" si="2"/>
        <v>0</v>
      </c>
      <c r="L15" s="304">
        <f t="shared" si="1"/>
        <v>-2506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504</v>
      </c>
      <c r="B16" s="311" t="s">
        <v>505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-9</v>
      </c>
      <c r="K16" s="303"/>
      <c r="L16" s="304">
        <f t="shared" si="1"/>
        <v>-9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506</v>
      </c>
      <c r="B17" s="298" t="s">
        <v>507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508</v>
      </c>
      <c r="B18" s="319" t="s">
        <v>509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510</v>
      </c>
      <c r="B19" s="319" t="s">
        <v>511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512</v>
      </c>
      <c r="B20" s="298" t="s">
        <v>513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514</v>
      </c>
      <c r="B21" s="298" t="s">
        <v>515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516</v>
      </c>
      <c r="B22" s="298" t="s">
        <v>517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518</v>
      </c>
      <c r="B23" s="298" t="s">
        <v>519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520</v>
      </c>
      <c r="B24" s="298" t="s">
        <v>521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516</v>
      </c>
      <c r="B25" s="298" t="s">
        <v>522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518</v>
      </c>
      <c r="B26" s="298" t="s">
        <v>523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524</v>
      </c>
      <c r="B27" s="298" t="s">
        <v>525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526</v>
      </c>
      <c r="B28" s="298" t="s">
        <v>527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528</v>
      </c>
      <c r="B29" s="296" t="s">
        <v>529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83</v>
      </c>
      <c r="J29" s="306">
        <f t="shared" si="6"/>
        <v>-6078</v>
      </c>
      <c r="K29" s="306">
        <f t="shared" si="6"/>
        <v>0</v>
      </c>
      <c r="L29" s="304">
        <f t="shared" si="1"/>
        <v>-2515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530</v>
      </c>
      <c r="B30" s="298" t="s">
        <v>531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532</v>
      </c>
      <c r="B31" s="298" t="s">
        <v>533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534</v>
      </c>
      <c r="B32" s="296" t="s">
        <v>535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83</v>
      </c>
      <c r="J32" s="306">
        <f t="shared" si="7"/>
        <v>-6078</v>
      </c>
      <c r="K32" s="306">
        <f t="shared" si="7"/>
        <v>0</v>
      </c>
      <c r="L32" s="304">
        <f t="shared" si="1"/>
        <v>-2515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536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537</v>
      </c>
      <c r="B38" s="326"/>
      <c r="C38" s="327"/>
      <c r="D38" s="584" t="s">
        <v>538</v>
      </c>
      <c r="E38" s="584"/>
      <c r="F38" s="584"/>
      <c r="G38" s="584"/>
      <c r="H38" s="584"/>
      <c r="I38" s="584"/>
      <c r="J38" s="327" t="s">
        <v>539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540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395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2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6</v>
      </c>
      <c r="B3" s="586"/>
      <c r="C3" s="588">
        <f>'справка №1-БАЛАНС'!E5</f>
        <v>41912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5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541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542</v>
      </c>
    </row>
    <row r="5" spans="1:18" s="343" customFormat="1" ht="30.75" customHeight="1">
      <c r="A5" s="590" t="s">
        <v>478</v>
      </c>
      <c r="B5" s="590"/>
      <c r="C5" s="591" t="s">
        <v>9</v>
      </c>
      <c r="D5" s="590" t="s">
        <v>543</v>
      </c>
      <c r="E5" s="590"/>
      <c r="F5" s="590"/>
      <c r="G5" s="590"/>
      <c r="H5" s="590" t="s">
        <v>544</v>
      </c>
      <c r="I5" s="590"/>
      <c r="J5" s="590" t="s">
        <v>545</v>
      </c>
      <c r="K5" s="590" t="s">
        <v>546</v>
      </c>
      <c r="L5" s="590"/>
      <c r="M5" s="590"/>
      <c r="N5" s="590"/>
      <c r="O5" s="590" t="s">
        <v>544</v>
      </c>
      <c r="P5" s="590"/>
      <c r="Q5" s="590" t="s">
        <v>547</v>
      </c>
      <c r="R5" s="590" t="s">
        <v>548</v>
      </c>
    </row>
    <row r="6" spans="1:18" s="343" customFormat="1" ht="48">
      <c r="A6" s="590"/>
      <c r="B6" s="590"/>
      <c r="C6" s="591"/>
      <c r="D6" s="341" t="s">
        <v>549</v>
      </c>
      <c r="E6" s="341" t="s">
        <v>550</v>
      </c>
      <c r="F6" s="341" t="s">
        <v>551</v>
      </c>
      <c r="G6" s="341" t="s">
        <v>552</v>
      </c>
      <c r="H6" s="341" t="s">
        <v>553</v>
      </c>
      <c r="I6" s="341" t="s">
        <v>554</v>
      </c>
      <c r="J6" s="590"/>
      <c r="K6" s="341" t="s">
        <v>549</v>
      </c>
      <c r="L6" s="341" t="s">
        <v>555</v>
      </c>
      <c r="M6" s="341" t="s">
        <v>556</v>
      </c>
      <c r="N6" s="341" t="s">
        <v>557</v>
      </c>
      <c r="O6" s="341" t="s">
        <v>553</v>
      </c>
      <c r="P6" s="341" t="s">
        <v>554</v>
      </c>
      <c r="Q6" s="590"/>
      <c r="R6" s="590"/>
    </row>
    <row r="7" spans="1:18" s="343" customFormat="1" ht="12">
      <c r="A7" s="592" t="s">
        <v>558</v>
      </c>
      <c r="B7" s="592"/>
      <c r="C7" s="344" t="s">
        <v>16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559</v>
      </c>
      <c r="B8" s="346" t="s">
        <v>560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561</v>
      </c>
      <c r="B9" s="349" t="s">
        <v>562</v>
      </c>
      <c r="C9" s="350" t="s">
        <v>563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564</v>
      </c>
      <c r="B10" s="349" t="s">
        <v>565</v>
      </c>
      <c r="C10" s="350" t="s">
        <v>566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2684</v>
      </c>
      <c r="L10" s="353">
        <v>109</v>
      </c>
      <c r="M10" s="353"/>
      <c r="N10" s="352">
        <f aca="true" t="shared" si="4" ref="N10:N39">K10+L10-M10</f>
        <v>2793</v>
      </c>
      <c r="O10" s="353"/>
      <c r="P10" s="353"/>
      <c r="Q10" s="352">
        <f t="shared" si="0"/>
        <v>2793</v>
      </c>
      <c r="R10" s="352">
        <f t="shared" si="1"/>
        <v>864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567</v>
      </c>
      <c r="B11" s="349" t="s">
        <v>568</v>
      </c>
      <c r="C11" s="350" t="s">
        <v>569</v>
      </c>
      <c r="D11" s="351">
        <v>2439</v>
      </c>
      <c r="E11" s="351">
        <v>35</v>
      </c>
      <c r="F11" s="351">
        <v>26</v>
      </c>
      <c r="G11" s="352">
        <f t="shared" si="2"/>
        <v>2448</v>
      </c>
      <c r="H11" s="353"/>
      <c r="I11" s="353"/>
      <c r="J11" s="352">
        <f t="shared" si="3"/>
        <v>2448</v>
      </c>
      <c r="K11" s="353">
        <v>2335</v>
      </c>
      <c r="L11" s="353">
        <v>40</v>
      </c>
      <c r="M11" s="353">
        <v>26</v>
      </c>
      <c r="N11" s="352">
        <f t="shared" si="4"/>
        <v>2349</v>
      </c>
      <c r="O11" s="353"/>
      <c r="P11" s="353"/>
      <c r="Q11" s="352">
        <f t="shared" si="0"/>
        <v>2349</v>
      </c>
      <c r="R11" s="352">
        <f t="shared" si="1"/>
        <v>99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570</v>
      </c>
      <c r="B12" s="349" t="s">
        <v>571</v>
      </c>
      <c r="C12" s="350" t="s">
        <v>572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360</v>
      </c>
      <c r="L12" s="353">
        <v>22</v>
      </c>
      <c r="M12" s="353"/>
      <c r="N12" s="352">
        <f t="shared" si="4"/>
        <v>382</v>
      </c>
      <c r="O12" s="353"/>
      <c r="P12" s="353"/>
      <c r="Q12" s="352">
        <f t="shared" si="0"/>
        <v>382</v>
      </c>
      <c r="R12" s="352">
        <f t="shared" si="1"/>
        <v>359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573</v>
      </c>
      <c r="B13" s="349" t="s">
        <v>574</v>
      </c>
      <c r="C13" s="350" t="s">
        <v>575</v>
      </c>
      <c r="D13" s="351">
        <v>242</v>
      </c>
      <c r="E13" s="351"/>
      <c r="F13" s="351">
        <v>13</v>
      </c>
      <c r="G13" s="352">
        <f t="shared" si="2"/>
        <v>229</v>
      </c>
      <c r="H13" s="353"/>
      <c r="I13" s="353"/>
      <c r="J13" s="352">
        <f t="shared" si="3"/>
        <v>229</v>
      </c>
      <c r="K13" s="353">
        <v>191</v>
      </c>
      <c r="L13" s="353">
        <v>10</v>
      </c>
      <c r="M13" s="353">
        <v>13</v>
      </c>
      <c r="N13" s="352">
        <f t="shared" si="4"/>
        <v>188</v>
      </c>
      <c r="O13" s="353"/>
      <c r="P13" s="353"/>
      <c r="Q13" s="352">
        <f t="shared" si="0"/>
        <v>188</v>
      </c>
      <c r="R13" s="352">
        <f t="shared" si="1"/>
        <v>41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576</v>
      </c>
      <c r="B14" s="349" t="s">
        <v>577</v>
      </c>
      <c r="C14" s="350" t="s">
        <v>578</v>
      </c>
      <c r="D14" s="351">
        <v>37</v>
      </c>
      <c r="E14" s="351">
        <v>1</v>
      </c>
      <c r="F14" s="351"/>
      <c r="G14" s="352">
        <f t="shared" si="2"/>
        <v>38</v>
      </c>
      <c r="H14" s="353"/>
      <c r="I14" s="353"/>
      <c r="J14" s="352">
        <f t="shared" si="3"/>
        <v>38</v>
      </c>
      <c r="K14" s="353">
        <v>31</v>
      </c>
      <c r="L14" s="353">
        <v>2</v>
      </c>
      <c r="M14" s="353"/>
      <c r="N14" s="352">
        <f t="shared" si="4"/>
        <v>33</v>
      </c>
      <c r="O14" s="353"/>
      <c r="P14" s="353"/>
      <c r="Q14" s="352">
        <f t="shared" si="0"/>
        <v>33</v>
      </c>
      <c r="R14" s="352">
        <f t="shared" si="1"/>
        <v>5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579</v>
      </c>
      <c r="B15" s="356" t="s">
        <v>580</v>
      </c>
      <c r="C15" s="357" t="s">
        <v>581</v>
      </c>
      <c r="D15" s="358">
        <v>35</v>
      </c>
      <c r="E15" s="358">
        <v>17</v>
      </c>
      <c r="F15" s="358">
        <v>17</v>
      </c>
      <c r="G15" s="352">
        <f t="shared" si="2"/>
        <v>35</v>
      </c>
      <c r="H15" s="359"/>
      <c r="I15" s="359"/>
      <c r="J15" s="352">
        <f t="shared" si="3"/>
        <v>35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35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582</v>
      </c>
      <c r="B16" s="362" t="s">
        <v>583</v>
      </c>
      <c r="C16" s="350" t="s">
        <v>584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585</v>
      </c>
      <c r="C17" s="364" t="s">
        <v>586</v>
      </c>
      <c r="D17" s="365">
        <f>SUM(D9:D16)</f>
        <v>7429</v>
      </c>
      <c r="E17" s="365">
        <f>SUM(E9:E16)</f>
        <v>53</v>
      </c>
      <c r="F17" s="365">
        <f>SUM(F9:F16)</f>
        <v>56</v>
      </c>
      <c r="G17" s="352">
        <f t="shared" si="2"/>
        <v>7426</v>
      </c>
      <c r="H17" s="366">
        <f>SUM(H9:H16)</f>
        <v>0</v>
      </c>
      <c r="I17" s="366">
        <f>SUM(I9:I16)</f>
        <v>0</v>
      </c>
      <c r="J17" s="352">
        <f t="shared" si="3"/>
        <v>7426</v>
      </c>
      <c r="K17" s="366">
        <f>SUM(K9:K16)</f>
        <v>5601</v>
      </c>
      <c r="L17" s="366">
        <f>SUM(L9:L16)</f>
        <v>183</v>
      </c>
      <c r="M17" s="366">
        <f>SUM(M9:M16)</f>
        <v>39</v>
      </c>
      <c r="N17" s="352">
        <f t="shared" si="4"/>
        <v>5745</v>
      </c>
      <c r="O17" s="366">
        <f>SUM(O9:O16)</f>
        <v>0</v>
      </c>
      <c r="P17" s="366">
        <f>SUM(P9:P16)</f>
        <v>0</v>
      </c>
      <c r="Q17" s="352">
        <f t="shared" si="5"/>
        <v>5745</v>
      </c>
      <c r="R17" s="352">
        <f t="shared" si="6"/>
        <v>1681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587</v>
      </c>
      <c r="B18" s="368" t="s">
        <v>588</v>
      </c>
      <c r="C18" s="364" t="s">
        <v>589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590</v>
      </c>
      <c r="B19" s="368" t="s">
        <v>591</v>
      </c>
      <c r="C19" s="364" t="s">
        <v>592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593</v>
      </c>
      <c r="B20" s="346" t="s">
        <v>594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561</v>
      </c>
      <c r="B21" s="349" t="s">
        <v>595</v>
      </c>
      <c r="C21" s="350" t="s">
        <v>596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2</v>
      </c>
      <c r="L21" s="353">
        <v>1</v>
      </c>
      <c r="M21" s="353"/>
      <c r="N21" s="352">
        <f t="shared" si="4"/>
        <v>3</v>
      </c>
      <c r="O21" s="353"/>
      <c r="P21" s="353"/>
      <c r="Q21" s="352">
        <f t="shared" si="5"/>
        <v>3</v>
      </c>
      <c r="R21" s="352">
        <f t="shared" si="6"/>
        <v>0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564</v>
      </c>
      <c r="B22" s="349" t="s">
        <v>597</v>
      </c>
      <c r="C22" s="350" t="s">
        <v>598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132</v>
      </c>
      <c r="L22" s="353">
        <v>24</v>
      </c>
      <c r="M22" s="353"/>
      <c r="N22" s="352">
        <f t="shared" si="4"/>
        <v>156</v>
      </c>
      <c r="O22" s="353"/>
      <c r="P22" s="353"/>
      <c r="Q22" s="352">
        <f t="shared" si="5"/>
        <v>156</v>
      </c>
      <c r="R22" s="352">
        <f t="shared" si="6"/>
        <v>172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567</v>
      </c>
      <c r="B23" s="356" t="s">
        <v>599</v>
      </c>
      <c r="C23" s="350" t="s">
        <v>600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570</v>
      </c>
      <c r="B24" s="374" t="s">
        <v>583</v>
      </c>
      <c r="C24" s="350" t="s">
        <v>601</v>
      </c>
      <c r="D24" s="351">
        <v>105</v>
      </c>
      <c r="E24" s="351"/>
      <c r="F24" s="351"/>
      <c r="G24" s="352">
        <f t="shared" si="2"/>
        <v>105</v>
      </c>
      <c r="H24" s="353"/>
      <c r="I24" s="353"/>
      <c r="J24" s="352">
        <f t="shared" si="3"/>
        <v>105</v>
      </c>
      <c r="K24" s="353">
        <v>105</v>
      </c>
      <c r="L24" s="353"/>
      <c r="M24" s="353"/>
      <c r="N24" s="352">
        <f t="shared" si="4"/>
        <v>105</v>
      </c>
      <c r="O24" s="353"/>
      <c r="P24" s="353"/>
      <c r="Q24" s="352">
        <f t="shared" si="5"/>
        <v>105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602</v>
      </c>
      <c r="C25" s="375" t="s">
        <v>603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0</v>
      </c>
      <c r="G25" s="377">
        <f t="shared" si="2"/>
        <v>436</v>
      </c>
      <c r="H25" s="378">
        <f t="shared" si="7"/>
        <v>0</v>
      </c>
      <c r="I25" s="378">
        <f t="shared" si="7"/>
        <v>0</v>
      </c>
      <c r="J25" s="377">
        <f t="shared" si="3"/>
        <v>436</v>
      </c>
      <c r="K25" s="378">
        <f t="shared" si="7"/>
        <v>239</v>
      </c>
      <c r="L25" s="378">
        <f t="shared" si="7"/>
        <v>25</v>
      </c>
      <c r="M25" s="378">
        <f t="shared" si="7"/>
        <v>0</v>
      </c>
      <c r="N25" s="377">
        <f t="shared" si="4"/>
        <v>264</v>
      </c>
      <c r="O25" s="378">
        <f t="shared" si="7"/>
        <v>0</v>
      </c>
      <c r="P25" s="378">
        <f t="shared" si="7"/>
        <v>0</v>
      </c>
      <c r="Q25" s="377">
        <f t="shared" si="5"/>
        <v>264</v>
      </c>
      <c r="R25" s="377">
        <f t="shared" si="6"/>
        <v>172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604</v>
      </c>
      <c r="B26" s="379" t="s">
        <v>605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561</v>
      </c>
      <c r="B27" s="385" t="s">
        <v>606</v>
      </c>
      <c r="C27" s="386" t="s">
        <v>607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108</v>
      </c>
      <c r="C28" s="350" t="s">
        <v>608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110</v>
      </c>
      <c r="C29" s="350" t="s">
        <v>609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114</v>
      </c>
      <c r="C30" s="350" t="s">
        <v>610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116</v>
      </c>
      <c r="C31" s="350" t="s">
        <v>611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564</v>
      </c>
      <c r="B32" s="385" t="s">
        <v>612</v>
      </c>
      <c r="C32" s="350" t="s">
        <v>613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122</v>
      </c>
      <c r="C33" s="350" t="s">
        <v>614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615</v>
      </c>
      <c r="C34" s="350" t="s">
        <v>616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617</v>
      </c>
      <c r="C35" s="350" t="s">
        <v>618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619</v>
      </c>
      <c r="C36" s="350" t="s">
        <v>620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567</v>
      </c>
      <c r="B37" s="392" t="s">
        <v>583</v>
      </c>
      <c r="C37" s="350" t="s">
        <v>621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622</v>
      </c>
      <c r="C38" s="364" t="s">
        <v>623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624</v>
      </c>
      <c r="B39" s="367" t="s">
        <v>625</v>
      </c>
      <c r="C39" s="364" t="s">
        <v>626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627</v>
      </c>
      <c r="C40" s="342" t="s">
        <v>628</v>
      </c>
      <c r="D40" s="396">
        <f>D17+D18+D19+D25+D38+D39</f>
        <v>11291</v>
      </c>
      <c r="E40" s="396">
        <f>E17+E18+E19+E25+E38+E39</f>
        <v>53</v>
      </c>
      <c r="F40" s="396">
        <f aca="true" t="shared" si="13" ref="F40:R40">F17+F18+F19+F25+F38+F39</f>
        <v>56</v>
      </c>
      <c r="G40" s="396">
        <f t="shared" si="13"/>
        <v>11288</v>
      </c>
      <c r="H40" s="396">
        <f t="shared" si="13"/>
        <v>0</v>
      </c>
      <c r="I40" s="396">
        <f t="shared" si="13"/>
        <v>0</v>
      </c>
      <c r="J40" s="396">
        <f t="shared" si="13"/>
        <v>11288</v>
      </c>
      <c r="K40" s="396">
        <f t="shared" si="13"/>
        <v>5840</v>
      </c>
      <c r="L40" s="396">
        <f t="shared" si="13"/>
        <v>208</v>
      </c>
      <c r="M40" s="396">
        <f t="shared" si="13"/>
        <v>39</v>
      </c>
      <c r="N40" s="396">
        <f t="shared" si="13"/>
        <v>6009</v>
      </c>
      <c r="O40" s="396">
        <f t="shared" si="13"/>
        <v>0</v>
      </c>
      <c r="P40" s="396">
        <f t="shared" si="13"/>
        <v>0</v>
      </c>
      <c r="Q40" s="396">
        <f t="shared" si="13"/>
        <v>6009</v>
      </c>
      <c r="R40" s="396">
        <f t="shared" si="13"/>
        <v>5279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629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275</v>
      </c>
      <c r="C44" s="403"/>
      <c r="D44" s="404"/>
      <c r="E44" s="404"/>
      <c r="F44" s="404"/>
      <c r="G44" s="397"/>
      <c r="H44" s="585" t="s">
        <v>630</v>
      </c>
      <c r="I44" s="585"/>
      <c r="J44" s="585"/>
      <c r="K44" s="593"/>
      <c r="L44" s="593"/>
      <c r="M44" s="593"/>
      <c r="N44" s="593"/>
      <c r="O44" s="594" t="s">
        <v>393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277</v>
      </c>
      <c r="J45" s="332"/>
      <c r="K45" s="332"/>
      <c r="L45" s="332"/>
      <c r="M45" s="332"/>
      <c r="N45" s="332"/>
      <c r="O45" s="332"/>
      <c r="P45" s="332" t="s">
        <v>279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631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395</v>
      </c>
      <c r="B3" s="596" t="str">
        <f>'справка №1-БАЛАНС'!E3</f>
        <v> "БАЛКАНКАР-ЗАРЯ" АД </v>
      </c>
      <c r="C3" s="596"/>
      <c r="D3" s="145" t="s">
        <v>2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6</v>
      </c>
      <c r="B4" s="597">
        <f>'справка №1-БАЛАНС'!E5</f>
        <v>41912</v>
      </c>
      <c r="C4" s="597"/>
      <c r="D4" s="147" t="s">
        <v>5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632</v>
      </c>
      <c r="B5" s="421"/>
      <c r="C5" s="422"/>
      <c r="D5" s="354"/>
      <c r="E5" s="423" t="s">
        <v>633</v>
      </c>
    </row>
    <row r="6" spans="1:14" s="343" customFormat="1" ht="11.25" customHeight="1">
      <c r="A6" s="424" t="s">
        <v>478</v>
      </c>
      <c r="B6" s="425" t="s">
        <v>9</v>
      </c>
      <c r="C6" s="426" t="s">
        <v>634</v>
      </c>
      <c r="D6" s="598" t="s">
        <v>635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636</v>
      </c>
      <c r="E7" s="432" t="s">
        <v>637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15</v>
      </c>
      <c r="B8" s="433" t="s">
        <v>16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638</v>
      </c>
      <c r="B9" s="434" t="s">
        <v>639</v>
      </c>
      <c r="C9" s="435"/>
      <c r="D9" s="435"/>
      <c r="E9" s="436">
        <f>C9-D9</f>
        <v>0</v>
      </c>
      <c r="F9" s="437"/>
    </row>
    <row r="10" spans="1:6" ht="12">
      <c r="A10" s="431" t="s">
        <v>640</v>
      </c>
      <c r="B10" s="433"/>
      <c r="C10" s="438"/>
      <c r="D10" s="438"/>
      <c r="E10" s="436"/>
      <c r="F10" s="437"/>
    </row>
    <row r="11" spans="1:15" ht="12">
      <c r="A11" s="439" t="s">
        <v>641</v>
      </c>
      <c r="B11" s="440" t="s">
        <v>642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643</v>
      </c>
      <c r="B12" s="440" t="s">
        <v>644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645</v>
      </c>
      <c r="B13" s="440" t="s">
        <v>646</v>
      </c>
      <c r="C13" s="435"/>
      <c r="D13" s="435"/>
      <c r="E13" s="436">
        <f t="shared" si="0"/>
        <v>0</v>
      </c>
      <c r="F13" s="437"/>
    </row>
    <row r="14" spans="1:6" ht="12">
      <c r="A14" s="439" t="s">
        <v>647</v>
      </c>
      <c r="B14" s="440" t="s">
        <v>648</v>
      </c>
      <c r="C14" s="435"/>
      <c r="D14" s="435"/>
      <c r="E14" s="436">
        <f t="shared" si="0"/>
        <v>0</v>
      </c>
      <c r="F14" s="437"/>
    </row>
    <row r="15" spans="1:6" ht="12">
      <c r="A15" s="439" t="s">
        <v>649</v>
      </c>
      <c r="B15" s="440" t="s">
        <v>650</v>
      </c>
      <c r="C15" s="435"/>
      <c r="D15" s="435"/>
      <c r="E15" s="436">
        <f t="shared" si="0"/>
        <v>0</v>
      </c>
      <c r="F15" s="437"/>
    </row>
    <row r="16" spans="1:15" ht="12">
      <c r="A16" s="439" t="s">
        <v>651</v>
      </c>
      <c r="B16" s="440" t="s">
        <v>652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653</v>
      </c>
      <c r="B17" s="440" t="s">
        <v>654</v>
      </c>
      <c r="C17" s="435"/>
      <c r="D17" s="435"/>
      <c r="E17" s="436">
        <f t="shared" si="0"/>
        <v>0</v>
      </c>
      <c r="F17" s="437"/>
    </row>
    <row r="18" spans="1:6" ht="12">
      <c r="A18" s="439" t="s">
        <v>647</v>
      </c>
      <c r="B18" s="440" t="s">
        <v>655</v>
      </c>
      <c r="C18" s="435"/>
      <c r="D18" s="435"/>
      <c r="E18" s="436">
        <f t="shared" si="0"/>
        <v>0</v>
      </c>
      <c r="F18" s="437"/>
    </row>
    <row r="19" spans="1:15" ht="12">
      <c r="A19" s="442" t="s">
        <v>656</v>
      </c>
      <c r="B19" s="434" t="s">
        <v>657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658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659</v>
      </c>
      <c r="B21" s="434" t="s">
        <v>660</v>
      </c>
      <c r="C21" s="435">
        <v>318</v>
      </c>
      <c r="D21" s="435"/>
      <c r="E21" s="436">
        <f t="shared" si="0"/>
        <v>318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661</v>
      </c>
      <c r="B23" s="444"/>
      <c r="C23" s="441"/>
      <c r="D23" s="438"/>
      <c r="E23" s="436"/>
      <c r="F23" s="437"/>
    </row>
    <row r="24" spans="1:15" ht="12">
      <c r="A24" s="439" t="s">
        <v>662</v>
      </c>
      <c r="B24" s="440" t="s">
        <v>663</v>
      </c>
      <c r="C24" s="441">
        <f>SUM(C25:C27)</f>
        <v>329</v>
      </c>
      <c r="D24" s="441">
        <f>SUM(D25:D27)</f>
        <v>329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664</v>
      </c>
      <c r="B25" s="440" t="s">
        <v>665</v>
      </c>
      <c r="C25" s="435">
        <v>269</v>
      </c>
      <c r="D25" s="435">
        <v>269</v>
      </c>
      <c r="E25" s="436">
        <f t="shared" si="0"/>
        <v>0</v>
      </c>
      <c r="F25" s="437"/>
    </row>
    <row r="26" spans="1:6" ht="12">
      <c r="A26" s="439" t="s">
        <v>666</v>
      </c>
      <c r="B26" s="440" t="s">
        <v>667</v>
      </c>
      <c r="C26" s="435">
        <v>60</v>
      </c>
      <c r="D26" s="435">
        <v>60</v>
      </c>
      <c r="E26" s="436">
        <f t="shared" si="0"/>
        <v>0</v>
      </c>
      <c r="F26" s="437"/>
    </row>
    <row r="27" spans="1:6" ht="12">
      <c r="A27" s="439" t="s">
        <v>668</v>
      </c>
      <c r="B27" s="440" t="s">
        <v>669</v>
      </c>
      <c r="C27" s="435"/>
      <c r="D27" s="435"/>
      <c r="E27" s="436">
        <f t="shared" si="0"/>
        <v>0</v>
      </c>
      <c r="F27" s="437"/>
    </row>
    <row r="28" spans="1:6" ht="12">
      <c r="A28" s="439" t="s">
        <v>670</v>
      </c>
      <c r="B28" s="440" t="s">
        <v>671</v>
      </c>
      <c r="C28" s="435">
        <v>489</v>
      </c>
      <c r="D28" s="435">
        <v>489</v>
      </c>
      <c r="E28" s="436">
        <f t="shared" si="0"/>
        <v>0</v>
      </c>
      <c r="F28" s="437"/>
    </row>
    <row r="29" spans="1:6" ht="12">
      <c r="A29" s="439" t="s">
        <v>672</v>
      </c>
      <c r="B29" s="440" t="s">
        <v>673</v>
      </c>
      <c r="C29" s="435"/>
      <c r="D29" s="435"/>
      <c r="E29" s="436">
        <f t="shared" si="0"/>
        <v>0</v>
      </c>
      <c r="F29" s="437"/>
    </row>
    <row r="30" spans="1:6" ht="12">
      <c r="A30" s="439" t="s">
        <v>674</v>
      </c>
      <c r="B30" s="440" t="s">
        <v>675</v>
      </c>
      <c r="C30" s="435">
        <v>1815</v>
      </c>
      <c r="D30" s="435">
        <v>1815</v>
      </c>
      <c r="E30" s="436">
        <f t="shared" si="0"/>
        <v>0</v>
      </c>
      <c r="F30" s="437"/>
    </row>
    <row r="31" spans="1:6" ht="12">
      <c r="A31" s="439" t="s">
        <v>676</v>
      </c>
      <c r="B31" s="440" t="s">
        <v>677</v>
      </c>
      <c r="C31" s="435"/>
      <c r="D31" s="435"/>
      <c r="E31" s="436">
        <f t="shared" si="0"/>
        <v>0</v>
      </c>
      <c r="F31" s="437"/>
    </row>
    <row r="32" spans="1:6" ht="12">
      <c r="A32" s="439" t="s">
        <v>678</v>
      </c>
      <c r="B32" s="440" t="s">
        <v>679</v>
      </c>
      <c r="C32" s="435"/>
      <c r="D32" s="435"/>
      <c r="E32" s="436">
        <f t="shared" si="0"/>
        <v>0</v>
      </c>
      <c r="F32" s="437"/>
    </row>
    <row r="33" spans="1:15" ht="12">
      <c r="A33" s="439" t="s">
        <v>680</v>
      </c>
      <c r="B33" s="440" t="s">
        <v>681</v>
      </c>
      <c r="C33" s="445">
        <f>SUM(C34:C37)</f>
        <v>53</v>
      </c>
      <c r="D33" s="445">
        <f>SUM(D34:D37)</f>
        <v>53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682</v>
      </c>
      <c r="B34" s="440" t="s">
        <v>683</v>
      </c>
      <c r="C34" s="435"/>
      <c r="D34" s="435"/>
      <c r="E34" s="436">
        <f t="shared" si="0"/>
        <v>0</v>
      </c>
      <c r="F34" s="437"/>
    </row>
    <row r="35" spans="1:6" ht="12">
      <c r="A35" s="439" t="s">
        <v>684</v>
      </c>
      <c r="B35" s="440" t="s">
        <v>685</v>
      </c>
      <c r="C35" s="435">
        <v>53</v>
      </c>
      <c r="D35" s="435">
        <v>53</v>
      </c>
      <c r="E35" s="436">
        <f t="shared" si="0"/>
        <v>0</v>
      </c>
      <c r="F35" s="437"/>
    </row>
    <row r="36" spans="1:6" ht="12">
      <c r="A36" s="439" t="s">
        <v>686</v>
      </c>
      <c r="B36" s="440" t="s">
        <v>687</v>
      </c>
      <c r="C36" s="435"/>
      <c r="D36" s="435"/>
      <c r="E36" s="436">
        <f t="shared" si="0"/>
        <v>0</v>
      </c>
      <c r="F36" s="437"/>
    </row>
    <row r="37" spans="1:6" ht="12">
      <c r="A37" s="439" t="s">
        <v>688</v>
      </c>
      <c r="B37" s="440" t="s">
        <v>689</v>
      </c>
      <c r="C37" s="435"/>
      <c r="D37" s="435"/>
      <c r="E37" s="436">
        <f t="shared" si="0"/>
        <v>0</v>
      </c>
      <c r="F37" s="437"/>
    </row>
    <row r="38" spans="1:15" ht="12">
      <c r="A38" s="439" t="s">
        <v>690</v>
      </c>
      <c r="B38" s="440" t="s">
        <v>691</v>
      </c>
      <c r="C38" s="441">
        <f>SUM(C39:C42)</f>
        <v>1059</v>
      </c>
      <c r="D38" s="445">
        <f>SUM(D39:D42)</f>
        <v>1059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692</v>
      </c>
      <c r="B39" s="440" t="s">
        <v>693</v>
      </c>
      <c r="C39" s="435"/>
      <c r="D39" s="435"/>
      <c r="E39" s="436">
        <f t="shared" si="0"/>
        <v>0</v>
      </c>
      <c r="F39" s="437"/>
    </row>
    <row r="40" spans="1:6" ht="12">
      <c r="A40" s="439" t="s">
        <v>694</v>
      </c>
      <c r="B40" s="440" t="s">
        <v>695</v>
      </c>
      <c r="C40" s="435"/>
      <c r="D40" s="435"/>
      <c r="E40" s="436">
        <f t="shared" si="0"/>
        <v>0</v>
      </c>
      <c r="F40" s="437"/>
    </row>
    <row r="41" spans="1:6" ht="12">
      <c r="A41" s="439" t="s">
        <v>696</v>
      </c>
      <c r="B41" s="440" t="s">
        <v>697</v>
      </c>
      <c r="C41" s="435"/>
      <c r="D41" s="435"/>
      <c r="E41" s="436">
        <f t="shared" si="0"/>
        <v>0</v>
      </c>
      <c r="F41" s="437"/>
    </row>
    <row r="42" spans="1:6" ht="12">
      <c r="A42" s="439" t="s">
        <v>698</v>
      </c>
      <c r="B42" s="440" t="s">
        <v>699</v>
      </c>
      <c r="C42" s="435">
        <v>1059</v>
      </c>
      <c r="D42" s="435">
        <v>1059</v>
      </c>
      <c r="E42" s="436">
        <f t="shared" si="0"/>
        <v>0</v>
      </c>
      <c r="F42" s="437"/>
    </row>
    <row r="43" spans="1:15" ht="12">
      <c r="A43" s="442" t="s">
        <v>700</v>
      </c>
      <c r="B43" s="434" t="s">
        <v>701</v>
      </c>
      <c r="C43" s="438">
        <f>C24+C28+C29+C31+C30+C32+C33+C38</f>
        <v>3745</v>
      </c>
      <c r="D43" s="438">
        <f>D24+D28+D29+D31+D30+D32+D33+D38</f>
        <v>3745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702</v>
      </c>
      <c r="B44" s="433" t="s">
        <v>703</v>
      </c>
      <c r="C44" s="447">
        <f>C43+C21+C19+C9</f>
        <v>4063</v>
      </c>
      <c r="D44" s="447">
        <f>D43+D21+D19+D9</f>
        <v>3745</v>
      </c>
      <c r="E44" s="443">
        <f>E43+E21+E19+E9</f>
        <v>318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704</v>
      </c>
      <c r="B47" s="449"/>
      <c r="C47" s="452"/>
      <c r="D47" s="452"/>
      <c r="E47" s="452"/>
      <c r="F47" s="428" t="s">
        <v>282</v>
      </c>
    </row>
    <row r="48" spans="1:6" s="343" customFormat="1" ht="22.5" customHeight="1">
      <c r="A48" s="424" t="s">
        <v>478</v>
      </c>
      <c r="B48" s="425" t="s">
        <v>9</v>
      </c>
      <c r="C48" s="453" t="s">
        <v>705</v>
      </c>
      <c r="D48" s="598" t="s">
        <v>706</v>
      </c>
      <c r="E48" s="598"/>
      <c r="F48" s="427" t="s">
        <v>707</v>
      </c>
    </row>
    <row r="49" spans="1:6" s="343" customFormat="1" ht="12">
      <c r="A49" s="424"/>
      <c r="B49" s="430"/>
      <c r="C49" s="453"/>
      <c r="D49" s="431" t="s">
        <v>636</v>
      </c>
      <c r="E49" s="431" t="s">
        <v>637</v>
      </c>
      <c r="F49" s="427"/>
    </row>
    <row r="50" spans="1:6" s="343" customFormat="1" ht="12">
      <c r="A50" s="427" t="s">
        <v>15</v>
      </c>
      <c r="B50" s="433" t="s">
        <v>16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708</v>
      </c>
      <c r="B51" s="444"/>
      <c r="C51" s="447"/>
      <c r="D51" s="447"/>
      <c r="E51" s="447"/>
      <c r="F51" s="455"/>
    </row>
    <row r="52" spans="1:16" ht="24">
      <c r="A52" s="439" t="s">
        <v>709</v>
      </c>
      <c r="B52" s="440" t="s">
        <v>710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711</v>
      </c>
      <c r="B53" s="440" t="s">
        <v>712</v>
      </c>
      <c r="C53" s="435"/>
      <c r="D53" s="435"/>
      <c r="E53" s="441">
        <f>C53-D53</f>
        <v>0</v>
      </c>
      <c r="F53" s="435"/>
    </row>
    <row r="54" spans="1:6" ht="12">
      <c r="A54" s="439" t="s">
        <v>713</v>
      </c>
      <c r="B54" s="440" t="s">
        <v>714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698</v>
      </c>
      <c r="B55" s="440" t="s">
        <v>715</v>
      </c>
      <c r="C55" s="435"/>
      <c r="D55" s="435"/>
      <c r="E55" s="441">
        <f t="shared" si="1"/>
        <v>0</v>
      </c>
      <c r="F55" s="435"/>
    </row>
    <row r="56" spans="1:16" ht="24">
      <c r="A56" s="439" t="s">
        <v>716</v>
      </c>
      <c r="B56" s="440" t="s">
        <v>717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718</v>
      </c>
      <c r="B57" s="440" t="s">
        <v>719</v>
      </c>
      <c r="C57" s="435"/>
      <c r="D57" s="435"/>
      <c r="E57" s="441">
        <f t="shared" si="1"/>
        <v>0</v>
      </c>
      <c r="F57" s="435"/>
    </row>
    <row r="58" spans="1:6" ht="12">
      <c r="A58" s="456" t="s">
        <v>720</v>
      </c>
      <c r="B58" s="440" t="s">
        <v>721</v>
      </c>
      <c r="C58" s="457"/>
      <c r="D58" s="457"/>
      <c r="E58" s="441">
        <f t="shared" si="1"/>
        <v>0</v>
      </c>
      <c r="F58" s="457"/>
    </row>
    <row r="59" spans="1:6" ht="12">
      <c r="A59" s="456" t="s">
        <v>722</v>
      </c>
      <c r="B59" s="440" t="s">
        <v>723</v>
      </c>
      <c r="C59" s="435"/>
      <c r="D59" s="435"/>
      <c r="E59" s="441">
        <f t="shared" si="1"/>
        <v>0</v>
      </c>
      <c r="F59" s="435"/>
    </row>
    <row r="60" spans="1:6" ht="12">
      <c r="A60" s="456" t="s">
        <v>720</v>
      </c>
      <c r="B60" s="440" t="s">
        <v>724</v>
      </c>
      <c r="C60" s="457"/>
      <c r="D60" s="457"/>
      <c r="E60" s="441">
        <f t="shared" si="1"/>
        <v>0</v>
      </c>
      <c r="F60" s="457"/>
    </row>
    <row r="61" spans="1:6" ht="12">
      <c r="A61" s="439" t="s">
        <v>140</v>
      </c>
      <c r="B61" s="440" t="s">
        <v>725</v>
      </c>
      <c r="C61" s="435"/>
      <c r="D61" s="435"/>
      <c r="E61" s="441">
        <f t="shared" si="1"/>
        <v>0</v>
      </c>
      <c r="F61" s="458"/>
    </row>
    <row r="62" spans="1:6" ht="12">
      <c r="A62" s="439" t="s">
        <v>143</v>
      </c>
      <c r="B62" s="440" t="s">
        <v>726</v>
      </c>
      <c r="C62" s="435"/>
      <c r="D62" s="435"/>
      <c r="E62" s="441">
        <f t="shared" si="1"/>
        <v>0</v>
      </c>
      <c r="F62" s="458"/>
    </row>
    <row r="63" spans="1:6" ht="12">
      <c r="A63" s="439" t="s">
        <v>727</v>
      </c>
      <c r="B63" s="440" t="s">
        <v>728</v>
      </c>
      <c r="C63" s="435">
        <v>9428</v>
      </c>
      <c r="D63" s="435"/>
      <c r="E63" s="441">
        <f t="shared" si="1"/>
        <v>9428</v>
      </c>
      <c r="F63" s="458"/>
    </row>
    <row r="64" spans="1:6" ht="12">
      <c r="A64" s="439" t="s">
        <v>729</v>
      </c>
      <c r="B64" s="440" t="s">
        <v>730</v>
      </c>
      <c r="C64" s="435"/>
      <c r="D64" s="435"/>
      <c r="E64" s="441">
        <f t="shared" si="1"/>
        <v>0</v>
      </c>
      <c r="F64" s="458"/>
    </row>
    <row r="65" spans="1:6" ht="12">
      <c r="A65" s="439" t="s">
        <v>731</v>
      </c>
      <c r="B65" s="440" t="s">
        <v>732</v>
      </c>
      <c r="C65" s="457"/>
      <c r="D65" s="457"/>
      <c r="E65" s="441">
        <f t="shared" si="1"/>
        <v>0</v>
      </c>
      <c r="F65" s="459"/>
    </row>
    <row r="66" spans="1:16" ht="12">
      <c r="A66" s="442" t="s">
        <v>733</v>
      </c>
      <c r="B66" s="434" t="s">
        <v>734</v>
      </c>
      <c r="C66" s="447">
        <f>C52+C56+C61+C62+C63+C64</f>
        <v>9428</v>
      </c>
      <c r="D66" s="447">
        <f>D52+D56+D61+D62+D63+D64</f>
        <v>0</v>
      </c>
      <c r="E66" s="441">
        <f t="shared" si="1"/>
        <v>9428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735</v>
      </c>
      <c r="B67" s="433"/>
      <c r="C67" s="438"/>
      <c r="D67" s="438"/>
      <c r="E67" s="441"/>
      <c r="F67" s="460"/>
    </row>
    <row r="68" spans="1:6" ht="12">
      <c r="A68" s="439" t="s">
        <v>736</v>
      </c>
      <c r="B68" s="461" t="s">
        <v>737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738</v>
      </c>
      <c r="B70" s="444"/>
      <c r="C70" s="438"/>
      <c r="D70" s="438"/>
      <c r="E70" s="441"/>
      <c r="F70" s="460"/>
    </row>
    <row r="71" spans="1:16" ht="24">
      <c r="A71" s="439" t="s">
        <v>709</v>
      </c>
      <c r="B71" s="440" t="s">
        <v>739</v>
      </c>
      <c r="C71" s="445">
        <f>SUM(C72:C74)</f>
        <v>116</v>
      </c>
      <c r="D71" s="445">
        <f>SUM(D72:D74)</f>
        <v>116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740</v>
      </c>
      <c r="B72" s="440" t="s">
        <v>741</v>
      </c>
      <c r="C72" s="435">
        <v>44</v>
      </c>
      <c r="D72" s="435">
        <v>44</v>
      </c>
      <c r="E72" s="441">
        <f t="shared" si="1"/>
        <v>0</v>
      </c>
      <c r="F72" s="458"/>
    </row>
    <row r="73" spans="1:6" ht="12">
      <c r="A73" s="439" t="s">
        <v>742</v>
      </c>
      <c r="B73" s="440" t="s">
        <v>743</v>
      </c>
      <c r="C73" s="435"/>
      <c r="D73" s="435"/>
      <c r="E73" s="441">
        <f t="shared" si="1"/>
        <v>0</v>
      </c>
      <c r="F73" s="458"/>
    </row>
    <row r="74" spans="1:6" ht="12">
      <c r="A74" s="439" t="s">
        <v>744</v>
      </c>
      <c r="B74" s="440" t="s">
        <v>745</v>
      </c>
      <c r="C74" s="435">
        <v>72</v>
      </c>
      <c r="D74" s="435">
        <v>72</v>
      </c>
      <c r="E74" s="441">
        <f t="shared" si="1"/>
        <v>0</v>
      </c>
      <c r="F74" s="458"/>
    </row>
    <row r="75" spans="1:16" ht="24">
      <c r="A75" s="439" t="s">
        <v>716</v>
      </c>
      <c r="B75" s="440" t="s">
        <v>746</v>
      </c>
      <c r="C75" s="447">
        <f>C76+C78</f>
        <v>716</v>
      </c>
      <c r="D75" s="447">
        <f>D76+D78</f>
        <v>716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747</v>
      </c>
      <c r="B76" s="440" t="s">
        <v>748</v>
      </c>
      <c r="C76" s="435">
        <v>716</v>
      </c>
      <c r="D76" s="435">
        <v>716</v>
      </c>
      <c r="E76" s="441">
        <f t="shared" si="1"/>
        <v>0</v>
      </c>
      <c r="F76" s="435"/>
    </row>
    <row r="77" spans="1:6" ht="12">
      <c r="A77" s="439" t="s">
        <v>749</v>
      </c>
      <c r="B77" s="440" t="s">
        <v>750</v>
      </c>
      <c r="C77" s="457"/>
      <c r="D77" s="457"/>
      <c r="E77" s="441">
        <f t="shared" si="1"/>
        <v>0</v>
      </c>
      <c r="F77" s="457"/>
    </row>
    <row r="78" spans="1:6" ht="12">
      <c r="A78" s="439" t="s">
        <v>751</v>
      </c>
      <c r="B78" s="440" t="s">
        <v>752</v>
      </c>
      <c r="C78" s="435"/>
      <c r="D78" s="435"/>
      <c r="E78" s="441">
        <f t="shared" si="1"/>
        <v>0</v>
      </c>
      <c r="F78" s="435"/>
    </row>
    <row r="79" spans="1:6" ht="12">
      <c r="A79" s="439" t="s">
        <v>720</v>
      </c>
      <c r="B79" s="440" t="s">
        <v>753</v>
      </c>
      <c r="C79" s="457"/>
      <c r="D79" s="457"/>
      <c r="E79" s="441">
        <f t="shared" si="1"/>
        <v>0</v>
      </c>
      <c r="F79" s="457"/>
    </row>
    <row r="80" spans="1:16" ht="12">
      <c r="A80" s="439" t="s">
        <v>754</v>
      </c>
      <c r="B80" s="440" t="s">
        <v>755</v>
      </c>
      <c r="C80" s="447">
        <f>SUM(C81:C84)</f>
        <v>38</v>
      </c>
      <c r="D80" s="447">
        <f>SUM(D81:D84)</f>
        <v>38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756</v>
      </c>
      <c r="B81" s="440" t="s">
        <v>757</v>
      </c>
      <c r="C81" s="435"/>
      <c r="D81" s="435"/>
      <c r="E81" s="441">
        <f t="shared" si="1"/>
        <v>0</v>
      </c>
      <c r="F81" s="435"/>
    </row>
    <row r="82" spans="1:6" ht="12">
      <c r="A82" s="439" t="s">
        <v>758</v>
      </c>
      <c r="B82" s="440" t="s">
        <v>759</v>
      </c>
      <c r="C82" s="435">
        <v>38</v>
      </c>
      <c r="D82" s="435">
        <v>38</v>
      </c>
      <c r="E82" s="441">
        <f t="shared" si="1"/>
        <v>0</v>
      </c>
      <c r="F82" s="435"/>
    </row>
    <row r="83" spans="1:6" ht="24">
      <c r="A83" s="439" t="s">
        <v>760</v>
      </c>
      <c r="B83" s="440" t="s">
        <v>761</v>
      </c>
      <c r="C83" s="435"/>
      <c r="D83" s="435"/>
      <c r="E83" s="441">
        <f t="shared" si="1"/>
        <v>0</v>
      </c>
      <c r="F83" s="435"/>
    </row>
    <row r="84" spans="1:6" ht="12">
      <c r="A84" s="439" t="s">
        <v>762</v>
      </c>
      <c r="B84" s="440" t="s">
        <v>763</v>
      </c>
      <c r="C84" s="435"/>
      <c r="D84" s="435"/>
      <c r="E84" s="441">
        <f t="shared" si="1"/>
        <v>0</v>
      </c>
      <c r="F84" s="435"/>
    </row>
    <row r="85" spans="1:16" ht="12">
      <c r="A85" s="439" t="s">
        <v>764</v>
      </c>
      <c r="B85" s="440" t="s">
        <v>765</v>
      </c>
      <c r="C85" s="438">
        <f>SUM(C86:C90)+C94</f>
        <v>3121</v>
      </c>
      <c r="D85" s="438">
        <f>SUM(D86:D90)+D94</f>
        <v>3121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766</v>
      </c>
      <c r="B86" s="440" t="s">
        <v>767</v>
      </c>
      <c r="C86" s="435"/>
      <c r="D86" s="435"/>
      <c r="E86" s="441">
        <f t="shared" si="1"/>
        <v>0</v>
      </c>
      <c r="F86" s="435"/>
    </row>
    <row r="87" spans="1:6" ht="12">
      <c r="A87" s="439" t="s">
        <v>768</v>
      </c>
      <c r="B87" s="440" t="s">
        <v>769</v>
      </c>
      <c r="C87" s="435">
        <v>2810</v>
      </c>
      <c r="D87" s="435">
        <v>2810</v>
      </c>
      <c r="E87" s="441">
        <f t="shared" si="1"/>
        <v>0</v>
      </c>
      <c r="F87" s="435"/>
    </row>
    <row r="88" spans="1:6" ht="12">
      <c r="A88" s="439" t="s">
        <v>770</v>
      </c>
      <c r="B88" s="440" t="s">
        <v>771</v>
      </c>
      <c r="C88" s="435"/>
      <c r="D88" s="435"/>
      <c r="E88" s="441">
        <f t="shared" si="1"/>
        <v>0</v>
      </c>
      <c r="F88" s="435"/>
    </row>
    <row r="89" spans="1:6" ht="12">
      <c r="A89" s="439" t="s">
        <v>772</v>
      </c>
      <c r="B89" s="440" t="s">
        <v>773</v>
      </c>
      <c r="C89" s="435">
        <v>99</v>
      </c>
      <c r="D89" s="435">
        <v>99</v>
      </c>
      <c r="E89" s="441">
        <f t="shared" si="1"/>
        <v>0</v>
      </c>
      <c r="F89" s="435"/>
    </row>
    <row r="90" spans="1:16" ht="12">
      <c r="A90" s="439" t="s">
        <v>774</v>
      </c>
      <c r="B90" s="440" t="s">
        <v>775</v>
      </c>
      <c r="C90" s="447">
        <f>SUM(C91:C93)</f>
        <v>126</v>
      </c>
      <c r="D90" s="447">
        <f>SUM(D91:D93)</f>
        <v>126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776</v>
      </c>
      <c r="B91" s="440" t="s">
        <v>777</v>
      </c>
      <c r="C91" s="435"/>
      <c r="D91" s="435"/>
      <c r="E91" s="441">
        <f t="shared" si="1"/>
        <v>0</v>
      </c>
      <c r="F91" s="435"/>
    </row>
    <row r="92" spans="1:6" ht="12">
      <c r="A92" s="439" t="s">
        <v>684</v>
      </c>
      <c r="B92" s="440" t="s">
        <v>778</v>
      </c>
      <c r="C92" s="435"/>
      <c r="D92" s="435"/>
      <c r="E92" s="441">
        <f t="shared" si="1"/>
        <v>0</v>
      </c>
      <c r="F92" s="435"/>
    </row>
    <row r="93" spans="1:6" ht="12">
      <c r="A93" s="439" t="s">
        <v>688</v>
      </c>
      <c r="B93" s="440" t="s">
        <v>779</v>
      </c>
      <c r="C93" s="435">
        <v>126</v>
      </c>
      <c r="D93" s="435">
        <v>126</v>
      </c>
      <c r="E93" s="441">
        <f t="shared" si="1"/>
        <v>0</v>
      </c>
      <c r="F93" s="435"/>
    </row>
    <row r="94" spans="1:6" ht="12">
      <c r="A94" s="439" t="s">
        <v>780</v>
      </c>
      <c r="B94" s="440" t="s">
        <v>781</v>
      </c>
      <c r="C94" s="435">
        <v>86</v>
      </c>
      <c r="D94" s="435">
        <v>86</v>
      </c>
      <c r="E94" s="441">
        <f t="shared" si="1"/>
        <v>0</v>
      </c>
      <c r="F94" s="435"/>
    </row>
    <row r="95" spans="1:6" ht="12">
      <c r="A95" s="439" t="s">
        <v>782</v>
      </c>
      <c r="B95" s="440" t="s">
        <v>783</v>
      </c>
      <c r="C95" s="435">
        <v>118</v>
      </c>
      <c r="D95" s="435">
        <v>118</v>
      </c>
      <c r="E95" s="441">
        <f t="shared" si="1"/>
        <v>0</v>
      </c>
      <c r="F95" s="458"/>
    </row>
    <row r="96" spans="1:16" ht="12">
      <c r="A96" s="442" t="s">
        <v>784</v>
      </c>
      <c r="B96" s="461" t="s">
        <v>785</v>
      </c>
      <c r="C96" s="438">
        <f>C85+C80+C75+C71+C95</f>
        <v>4109</v>
      </c>
      <c r="D96" s="438">
        <f>D85+D80+D75+D71+D95</f>
        <v>4109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786</v>
      </c>
      <c r="B97" s="433" t="s">
        <v>787</v>
      </c>
      <c r="C97" s="438">
        <f>C96+C68+C66</f>
        <v>13537</v>
      </c>
      <c r="D97" s="438">
        <f>D96+D68+D66</f>
        <v>4109</v>
      </c>
      <c r="E97" s="438">
        <f>E96+E68+E66</f>
        <v>9428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788</v>
      </c>
      <c r="B99" s="407"/>
      <c r="C99" s="463"/>
      <c r="D99" s="463"/>
      <c r="E99" s="463"/>
      <c r="F99" s="465" t="s">
        <v>542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478</v>
      </c>
      <c r="B100" s="433" t="s">
        <v>479</v>
      </c>
      <c r="C100" s="427" t="s">
        <v>789</v>
      </c>
      <c r="D100" s="427" t="s">
        <v>790</v>
      </c>
      <c r="E100" s="427" t="s">
        <v>791</v>
      </c>
      <c r="F100" s="427" t="s">
        <v>792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15</v>
      </c>
      <c r="B101" s="433" t="s">
        <v>16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793</v>
      </c>
      <c r="B102" s="440" t="s">
        <v>794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795</v>
      </c>
      <c r="B103" s="440" t="s">
        <v>796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797</v>
      </c>
      <c r="B104" s="440" t="s">
        <v>798</v>
      </c>
      <c r="C104" s="435"/>
      <c r="D104" s="435"/>
      <c r="E104" s="435"/>
      <c r="F104" s="468">
        <f>C104+D104-E104</f>
        <v>0</v>
      </c>
    </row>
    <row r="105" spans="1:16" ht="12">
      <c r="A105" s="469" t="s">
        <v>799</v>
      </c>
      <c r="B105" s="433" t="s">
        <v>800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801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802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275</v>
      </c>
      <c r="B109" s="600"/>
      <c r="C109" s="600" t="s">
        <v>392</v>
      </c>
      <c r="D109" s="600"/>
      <c r="E109" s="600"/>
      <c r="F109" s="600"/>
    </row>
    <row r="110" spans="1:6" ht="12">
      <c r="A110" s="472"/>
      <c r="B110" s="473"/>
      <c r="C110" s="472" t="s">
        <v>803</v>
      </c>
      <c r="D110" s="472"/>
      <c r="E110" s="472"/>
      <c r="F110" s="474"/>
    </row>
    <row r="111" spans="1:6" ht="11.25" customHeight="1">
      <c r="A111" s="472"/>
      <c r="B111" s="473"/>
      <c r="C111" s="600" t="s">
        <v>393</v>
      </c>
      <c r="D111" s="600"/>
      <c r="E111" s="600"/>
      <c r="F111" s="600"/>
    </row>
    <row r="112" spans="1:6" ht="12">
      <c r="A112" s="332"/>
      <c r="B112" s="475"/>
      <c r="C112" s="332" t="s">
        <v>804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805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806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395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2</v>
      </c>
      <c r="H4" s="603"/>
      <c r="I4" s="482">
        <f>'справка №1-БАЛАНС'!H3</f>
        <v>814191256</v>
      </c>
    </row>
    <row r="5" spans="1:9" ht="14.25" customHeight="1">
      <c r="A5" s="339" t="s">
        <v>6</v>
      </c>
      <c r="B5" s="588">
        <f>'справка №1-БАЛАНС'!E5</f>
        <v>41912</v>
      </c>
      <c r="C5" s="588"/>
      <c r="D5" s="588"/>
      <c r="E5" s="588"/>
      <c r="F5" s="588"/>
      <c r="G5" s="604" t="s">
        <v>5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807</v>
      </c>
    </row>
    <row r="7" spans="1:9" s="487" customFormat="1" ht="11.25" customHeight="1">
      <c r="A7" s="484" t="s">
        <v>478</v>
      </c>
      <c r="B7" s="485"/>
      <c r="C7" s="605" t="s">
        <v>808</v>
      </c>
      <c r="D7" s="605"/>
      <c r="E7" s="605"/>
      <c r="F7" s="605" t="s">
        <v>809</v>
      </c>
      <c r="G7" s="605"/>
      <c r="H7" s="605"/>
      <c r="I7" s="605"/>
    </row>
    <row r="8" spans="1:9" s="487" customFormat="1" ht="21.75" customHeight="1">
      <c r="A8" s="484"/>
      <c r="B8" s="488" t="s">
        <v>9</v>
      </c>
      <c r="C8" s="489" t="s">
        <v>810</v>
      </c>
      <c r="D8" s="489" t="s">
        <v>811</v>
      </c>
      <c r="E8" s="489" t="s">
        <v>812</v>
      </c>
      <c r="F8" s="490" t="s">
        <v>813</v>
      </c>
      <c r="G8" s="606" t="s">
        <v>814</v>
      </c>
      <c r="H8" s="606"/>
      <c r="I8" s="491" t="s">
        <v>815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553</v>
      </c>
      <c r="H9" s="486" t="s">
        <v>554</v>
      </c>
      <c r="I9" s="491"/>
    </row>
    <row r="10" spans="1:9" s="497" customFormat="1" ht="12">
      <c r="A10" s="494" t="s">
        <v>15</v>
      </c>
      <c r="B10" s="495" t="s">
        <v>16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816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817</v>
      </c>
      <c r="B12" s="501" t="s">
        <v>818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819</v>
      </c>
      <c r="B13" s="501" t="s">
        <v>820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617</v>
      </c>
      <c r="B14" s="501" t="s">
        <v>821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822</v>
      </c>
      <c r="B15" s="501" t="s">
        <v>823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79</v>
      </c>
      <c r="B16" s="501" t="s">
        <v>824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585</v>
      </c>
      <c r="B17" s="507" t="s">
        <v>825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826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817</v>
      </c>
      <c r="B19" s="501" t="s">
        <v>827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828</v>
      </c>
      <c r="B20" s="501" t="s">
        <v>829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830</v>
      </c>
      <c r="B21" s="501" t="s">
        <v>831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832</v>
      </c>
      <c r="B22" s="501" t="s">
        <v>833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834</v>
      </c>
      <c r="B23" s="501" t="s">
        <v>835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836</v>
      </c>
      <c r="B24" s="501" t="s">
        <v>837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838</v>
      </c>
      <c r="B25" s="512" t="s">
        <v>839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840</v>
      </c>
      <c r="B26" s="507" t="s">
        <v>841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842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275</v>
      </c>
      <c r="B30" s="608"/>
      <c r="C30" s="608"/>
      <c r="D30" s="518" t="s">
        <v>843</v>
      </c>
      <c r="E30" s="609"/>
      <c r="F30" s="609"/>
      <c r="G30" s="609"/>
      <c r="H30" s="519" t="s">
        <v>393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277</v>
      </c>
      <c r="F31" s="415"/>
      <c r="G31" s="415"/>
      <c r="H31" s="415"/>
      <c r="I31" s="415" t="s">
        <v>279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844</v>
      </c>
      <c r="B2" s="610"/>
      <c r="C2" s="610"/>
      <c r="D2" s="610"/>
      <c r="E2" s="610"/>
      <c r="F2" s="610"/>
    </row>
    <row r="3" spans="1:6" ht="12.75" customHeight="1">
      <c r="A3" s="610" t="s">
        <v>845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395</v>
      </c>
      <c r="B5" s="611" t="str">
        <f>'справка №1-БАЛАНС'!E3</f>
        <v> "БАЛКАНКАР-ЗАРЯ" АД </v>
      </c>
      <c r="C5" s="611"/>
      <c r="D5" s="611"/>
      <c r="E5" s="527" t="s">
        <v>2</v>
      </c>
      <c r="F5" s="528">
        <f>'справка №1-БАЛАНС'!H3</f>
        <v>814191256</v>
      </c>
    </row>
    <row r="6" spans="1:13" ht="15" customHeight="1">
      <c r="A6" s="529" t="s">
        <v>846</v>
      </c>
      <c r="B6" s="612">
        <f>'справка №1-БАЛАНС'!E5</f>
        <v>41912</v>
      </c>
      <c r="C6" s="612"/>
      <c r="D6" s="530"/>
      <c r="E6" s="531" t="s">
        <v>5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282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847</v>
      </c>
      <c r="B8" s="539" t="s">
        <v>9</v>
      </c>
      <c r="C8" s="540" t="s">
        <v>848</v>
      </c>
      <c r="D8" s="540" t="s">
        <v>849</v>
      </c>
      <c r="E8" s="540" t="s">
        <v>850</v>
      </c>
      <c r="F8" s="540" t="s">
        <v>851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15</v>
      </c>
      <c r="B9" s="539" t="s">
        <v>16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852</v>
      </c>
      <c r="B10" s="544"/>
      <c r="C10" s="545"/>
      <c r="D10" s="545"/>
      <c r="E10" s="545"/>
      <c r="F10" s="545"/>
    </row>
    <row r="11" spans="1:6" ht="18" customHeight="1">
      <c r="A11" s="546" t="s">
        <v>853</v>
      </c>
      <c r="B11" s="547"/>
      <c r="C11" s="545"/>
      <c r="D11" s="545"/>
      <c r="E11" s="545"/>
      <c r="F11" s="545"/>
    </row>
    <row r="12" spans="1:6" ht="14.25" customHeight="1">
      <c r="A12" s="546" t="s">
        <v>854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855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567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570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585</v>
      </c>
      <c r="B27" s="551" t="s">
        <v>856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857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564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567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570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840</v>
      </c>
      <c r="B44" s="551" t="s">
        <v>858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859</v>
      </c>
      <c r="B45" s="554"/>
      <c r="C45" s="545"/>
      <c r="D45" s="545"/>
      <c r="E45" s="545"/>
      <c r="F45" s="552"/>
    </row>
    <row r="46" spans="1:6" ht="12.75">
      <c r="A46" s="546" t="s">
        <v>561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564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567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570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860</v>
      </c>
      <c r="B61" s="551" t="s">
        <v>861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862</v>
      </c>
      <c r="B62" s="554"/>
      <c r="C62" s="545"/>
      <c r="D62" s="545"/>
      <c r="E62" s="545"/>
      <c r="F62" s="552"/>
    </row>
    <row r="63" spans="1:6" ht="12.75">
      <c r="A63" s="546" t="s">
        <v>561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564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567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570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602</v>
      </c>
      <c r="B78" s="551" t="s">
        <v>863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864</v>
      </c>
      <c r="B79" s="551" t="s">
        <v>865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866</v>
      </c>
      <c r="B80" s="551"/>
      <c r="C80" s="545"/>
      <c r="D80" s="545"/>
      <c r="E80" s="545"/>
      <c r="F80" s="552"/>
    </row>
    <row r="81" spans="1:6" ht="14.25" customHeight="1">
      <c r="A81" s="546" t="s">
        <v>853</v>
      </c>
      <c r="B81" s="554"/>
      <c r="C81" s="545"/>
      <c r="D81" s="545"/>
      <c r="E81" s="545"/>
      <c r="F81" s="552"/>
    </row>
    <row r="82" spans="1:6" ht="12.75">
      <c r="A82" s="546" t="s">
        <v>867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868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567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570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585</v>
      </c>
      <c r="B97" s="551" t="s">
        <v>869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857</v>
      </c>
      <c r="B98" s="554"/>
      <c r="C98" s="545"/>
      <c r="D98" s="545"/>
      <c r="E98" s="545"/>
      <c r="F98" s="552"/>
    </row>
    <row r="99" spans="1:6" ht="12.75">
      <c r="A99" s="546" t="s">
        <v>561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564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567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570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840</v>
      </c>
      <c r="B114" s="551" t="s">
        <v>870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859</v>
      </c>
      <c r="B115" s="554"/>
      <c r="C115" s="545"/>
      <c r="D115" s="545"/>
      <c r="E115" s="545"/>
      <c r="F115" s="552"/>
    </row>
    <row r="116" spans="1:6" ht="12.75">
      <c r="A116" s="546" t="s">
        <v>561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564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567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570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860</v>
      </c>
      <c r="B131" s="551" t="s">
        <v>871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862</v>
      </c>
      <c r="B132" s="554"/>
      <c r="C132" s="545"/>
      <c r="D132" s="545"/>
      <c r="E132" s="545"/>
      <c r="F132" s="552"/>
    </row>
    <row r="133" spans="1:6" ht="12.75">
      <c r="A133" s="546" t="s">
        <v>561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564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567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570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602</v>
      </c>
      <c r="B148" s="551" t="s">
        <v>872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873</v>
      </c>
      <c r="B149" s="551" t="s">
        <v>874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275</v>
      </c>
      <c r="B151" s="560"/>
      <c r="C151" s="613" t="s">
        <v>875</v>
      </c>
      <c r="D151" s="613"/>
      <c r="E151" s="613"/>
      <c r="F151" s="613"/>
    </row>
    <row r="152" spans="1:6" ht="12.75">
      <c r="A152" s="561"/>
      <c r="B152" s="562"/>
      <c r="C152" s="561" t="s">
        <v>472</v>
      </c>
      <c r="D152" s="561"/>
      <c r="E152" s="561"/>
      <c r="F152" s="561"/>
    </row>
    <row r="153" spans="1:6" ht="12.75">
      <c r="A153" s="561"/>
      <c r="B153" s="562"/>
      <c r="C153" s="613" t="s">
        <v>876</v>
      </c>
      <c r="D153" s="613"/>
      <c r="E153" s="613"/>
      <c r="F153" s="613"/>
    </row>
    <row r="154" spans="3:5" ht="12.75">
      <c r="C154" s="561" t="s">
        <v>877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2014-10-14T10:53:47Z</dcterms:created>
  <dcterms:modified xsi:type="dcterms:W3CDTF">2014-10-14T11:34:12Z</dcterms:modified>
  <cp:category/>
  <cp:version/>
  <cp:contentType/>
  <cp:contentStatus/>
</cp:coreProperties>
</file>