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<sst xmlns="http://schemas.openxmlformats.org/spreadsheetml/2006/main" count="1071" uniqueCount="877">
  <si>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</si>
  <si>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</si>
  <si>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</si>
  <si>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</si>
  <si>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</si>
  <si>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</si>
  <si>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</si>
  <si>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</si>
  <si>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</si>
  <si>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</si>
  <si>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</si>
  <si>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</si>
  <si>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</si>
  <si>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</si>
  <si>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</si>
  <si>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</si>
  <si>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</si>
  <si>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</si>
  <si>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</si>
  <si>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</si>
  <si>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</si>
  <si>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</si>
  <si>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</si>
  <si>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</si>
  <si>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</si>
  <si>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</si>
  <si>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</si>
  <si>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</si>
  <si>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</si>
  <si>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</si>
  <si>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</si>
  <si>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</si>
  <si>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</si>
  <si>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</si>
  <si>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</si>
  <si>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</si>
  <si>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</si>
  <si>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</si>
  <si>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</si>
  <si>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</si>
  <si>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</si>
  <si>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</si>
  <si>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</si>
  <si>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</si>
  <si>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</si>
  <si>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</si>
  <si>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</si>
  <si>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</si>
  <si>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</si>
  <si>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</si>
  <si>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</si>
  <si>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</si>
  <si>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</si>
  <si>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</si>
  <si>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</si>
  <si>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</si>
  <si>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</si>
  <si>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</si>
  <si>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</si>
  <si>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</si>
  <si>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</si>
  <si>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</si>
  <si>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</si>
  <si>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</si>
  <si>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</si>
  <si>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</si>
  <si>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</si>
  <si>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</si>
  <si>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</si>
  <si>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</si>
  <si>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</si>
  <si>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</si>
  <si>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</si>
  <si>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</si>
  <si>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</si>
  <si>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</si>
  <si>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</si>
  <si>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</si>
  <si>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</si>
  <si>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</si>
  <si>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</si>
  <si>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</si>
  <si>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</si>
  <si>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</si>
  <si>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</si>
  <si>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</si>
  <si>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</si>
  <si>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</si>
  <si>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</si>
  <si>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</si>
  <si>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</si>
  <si>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</si>
  <si>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</si>
  <si>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</si>
  <si>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</si>
  <si>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</si>
  <si>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</si>
  <si>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</si>
  <si>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</si>
  <si>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</si>
  <si>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</si>
  <si>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</si>
  <si>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</si>
  <si>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</si>
  <si>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</si>
  <si>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</si>
  <si>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</si>
  <si>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</si>
  <si>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</si>
  <si>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</si>
  <si>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</si>
  <si>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</si>
  <si>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</si>
  <si>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</si>
  <si>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</si>
  <si>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</si>
  <si>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</si>
  <si>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</si>
  <si>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</si>
  <si>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</si>
  <si>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</si>
  <si>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</si>
  <si>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</si>
  <si>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</si>
  <si>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</si>
  <si>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</si>
  <si>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</si>
  <si>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</si>
  <si>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</si>
  <si>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</si>
  <si>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</si>
  <si>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</si>
  <si>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</si>
  <si>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</si>
  <si>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</si>
  <si>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</si>
  <si>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</si>
  <si>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</si>
  <si>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</si>
  <si>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</si>
  <si>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</si>
  <si>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</si>
  <si>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</si>
  <si>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</si>
  <si>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</si>
  <si>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</si>
  <si>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</si>
  <si>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</si>
  <si>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</si>
  <si>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</si>
  <si>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</si>
  <si>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</si>
  <si>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</si>
  <si>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</si>
  <si>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</si>
  <si>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</si>
  <si>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</si>
  <si>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</si>
  <si>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</si>
  <si>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</si>
  <si>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</si>
  <si>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</si>
  <si>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</si>
  <si>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</si>
  <si>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</si>
  <si>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</si>
  <si>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</si>
  <si>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</si>
  <si>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</si>
  <si>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</si>
  <si>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</si>
  <si>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</si>
  <si>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</si>
  <si>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</si>
  <si>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</si>
  <si>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</si>
  <si>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</si>
  <si>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</si>
  <si>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</si>
  <si>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</si>
  <si>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</si>
  <si>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</si>
  <si>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</si>
  <si>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</si>
  <si>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</si>
  <si>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</si>
  <si>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</si>
  <si>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</si>
  <si>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</si>
  <si>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</si>
  <si>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</si>
  <si>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</si>
  <si>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</si>
  <si>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</si>
  <si>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</si>
  <si>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</si>
  <si>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</si>
  <si>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</si>
  <si>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</si>
  <si>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</si>
  <si>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</si>
  <si>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</si>
  <si>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</si>
  <si>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</si>
  <si>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</si>
  <si>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</si>
  <si>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</si>
  <si>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</si>
  <si>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</si>
  <si>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</si>
  <si>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</si>
  <si>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</si>
  <si>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</si>
  <si>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</si>
  <si>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</si>
  <si>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</si>
  <si>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</si>
  <si>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</si>
  <si>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</si>
  <si>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</si>
  <si>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</si>
  <si>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</si>
  <si>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</si>
  <si>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</si>
  <si>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</si>
  <si>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</si>
  <si>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</si>
  <si>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</si>
  <si>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</si>
  <si>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</si>
  <si>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</si>
  <si>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</si>
  <si>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</si>
  <si>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</si>
  <si>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</si>
  <si>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</si>
  <si>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</si>
  <si>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</si>
  <si>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</si>
  <si>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</si>
  <si>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</si>
  <si>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</si>
  <si>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</si>
  <si>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</si>
  <si>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</si>
  <si>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</si>
  <si>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</si>
  <si>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</si>
  <si>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</si>
  <si>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</si>
  <si>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</si>
  <si>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</si>
  <si>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</si>
  <si>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</si>
  <si>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</si>
  <si>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</si>
  <si>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</si>
  <si>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</si>
  <si>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</si>
  <si>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</si>
  <si>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</si>
  <si>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</si>
  <si>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</si>
  <si>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</si>
  <si>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</si>
  <si>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</si>
  <si>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</si>
  <si>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</si>
  <si>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</si>
  <si>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</si>
  <si>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</si>
  <si>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</si>
  <si>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</si>
  <si>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</si>
  <si>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</si>
  <si>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</si>
  <si>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съставяне:20.04.2015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</si>
  <si>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</si>
  <si>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</si>
  <si>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</si>
  <si>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</si>
  <si>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</si>
  <si>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</si>
  <si>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</si>
  <si>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</si>
  <si>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</si>
  <si>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</si>
  <si>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</si>
  <si>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</si>
  <si>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</si>
  <si>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</si>
  <si>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</si>
  <si>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</si>
  <si>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</si>
  <si>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</si>
  <si>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</si>
  <si>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</si>
  <si>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</si>
  <si>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</si>
  <si>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</si>
  <si>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</si>
  <si>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</si>
  <si>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</si>
  <si>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</si>
  <si>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</si>
  <si>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</si>
  <si>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</si>
  <si>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</si>
  <si>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</si>
  <si>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</si>
  <si>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</si>
  <si>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</si>
  <si>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</si>
  <si>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</si>
  <si>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</si>
  <si>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</si>
  <si>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</si>
  <si>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</si>
  <si>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</si>
  <si>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</si>
  <si>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</si>
  <si>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</si>
  <si>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</si>
  <si>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</si>
  <si>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</si>
  <si>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</si>
  <si>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</si>
  <si>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</si>
  <si>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</si>
  <si>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</si>
  <si>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</si>
  <si>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</si>
  <si>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</si>
  <si>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</si>
  <si>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</si>
  <si>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</si>
  <si>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</si>
  <si>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</si>
  <si>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</si>
  <si>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</si>
  <si>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</si>
  <si>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</si>
  <si>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</si>
  <si>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</si>
  <si>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</si>
  <si>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</si>
  <si>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</si>
  <si>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</si>
  <si>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</si>
  <si>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</si>
  <si>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</si>
  <si>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</si>
  <si>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</si>
  <si>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</si>
  <si>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</si>
  <si>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</si>
  <si>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</si>
  <si>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</si>
  <si>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</si>
  <si>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</si>
  <si>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</si>
  <si>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</si>
  <si>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</si>
  <si>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</si>
  <si>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</si>
  <si>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</si>
  <si>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</si>
  <si>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</si>
  <si>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</si>
  <si>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</si>
  <si>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</si>
  <si>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</si>
  <si>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</si>
  <si>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</si>
  <si>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</si>
  <si>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</si>
  <si>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</si>
  <si>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</si>
  <si>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</si>
  <si>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</si>
  <si>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</si>
  <si>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</si>
  <si>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</si>
  <si>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</si>
  <si>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</si>
  <si>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</si>
  <si>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</si>
  <si>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</si>
  <si>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</si>
  <si>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</si>
  <si>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</si>
  <si>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</si>
  <si>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</si>
  <si>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</si>
  <si>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</si>
  <si>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</si>
  <si>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</si>
  <si>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</si>
  <si>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</si>
  <si>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</si>
  <si>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</si>
  <si>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</si>
  <si>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</si>
  <si>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</si>
  <si>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</si>
  <si>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</si>
  <si>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</si>
  <si>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</si>
  <si>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</si>
  <si>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</si>
  <si>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</si>
  <si>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</si>
  <si>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</si>
  <si>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</si>
  <si>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</si>
  <si>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</si>
  <si>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</si>
  <si>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</si>
  <si>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</si>
  <si>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</si>
  <si>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</si>
  <si>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</si>
  <si>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</si>
  <si>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</si>
  <si>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</si>
  <si>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</si>
  <si>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</si>
  <si>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</si>
  <si>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</si>
  <si>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</si>
  <si>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</si>
  <si>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</si>
  <si>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</si>
  <si>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</si>
  <si>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</si>
  <si>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</si>
  <si>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</si>
  <si>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</si>
  <si>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</si>
  <si>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</si>
  <si>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</si>
  <si>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</si>
  <si>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</si>
  <si>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</si>
  <si>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</si>
  <si>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</si>
  <si>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</si>
  <si>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</si>
  <si>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</si>
  <si>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</si>
  <si>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</si>
  <si>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</si>
  <si>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</si>
  <si>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</si>
  <si>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</si>
  <si>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</si>
  <si>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</si>
  <si>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</si>
  <si>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</si>
  <si>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</si>
  <si>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</si>
  <si>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</si>
  <si>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</si>
  <si>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</si>
  <si>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</si>
  <si>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</si>
  <si>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</si>
  <si>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</si>
  <si>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</si>
  <si>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</si>
  <si>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</si>
  <si>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</si>
  <si>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</si>
  <si>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</si>
  <si>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</si>
  <si>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</si>
  <si>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</si>
  <si>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</si>
  <si>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</si>
  <si>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</si>
  <si>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</si>
  <si>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</si>
  <si>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</si>
  <si>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</si>
  <si>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</si>
  <si>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</si>
  <si>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</si>
  <si>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</si>
  <si>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</si>
  <si>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</si>
  <si>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</si>
  <si>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</si>
  <si>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</si>
  <si>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</si>
  <si>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</si>
  <si>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</si>
  <si>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</si>
  <si>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</si>
  <si>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</si>
  <si>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</si>
  <si>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</si>
  <si>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</si>
  <si>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</si>
  <si>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</si>
  <si>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</si>
  <si>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</si>
  <si>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</si>
  <si>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</si>
  <si>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</si>
  <si>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</si>
  <si>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</si>
  <si>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</si>
  <si>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</si>
  <si>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</si>
  <si>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</si>
  <si>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</si>
  <si>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</si>
  <si>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</si>
  <si>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</si>
  <si>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</si>
  <si>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</si>
  <si>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</si>
  <si>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</si>
  <si>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</si>
  <si>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</si>
  <si>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</si>
  <si>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</si>
  <si>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</si>
  <si>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</si>
  <si>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</si>
  <si>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</si>
  <si>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</si>
  <si>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</si>
  <si>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</si>
  <si>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</si>
  <si>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</si>
  <si>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</si>
  <si>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</si>
  <si>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съставяне:20.04..2015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</si>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</sst>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42004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1228</v>
      </c>
      <c r="D12" s="46">
        <v>1452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307</v>
      </c>
      <c r="D13" s="46">
        <v>448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409</v>
      </c>
      <c r="D14" s="46">
        <v>447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43</v>
      </c>
      <c r="D15" s="46">
        <v>61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10</v>
      </c>
      <c r="D16" s="46">
        <v>15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303</v>
      </c>
      <c r="D17" s="46">
        <v>295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2650</v>
      </c>
      <c r="D19" s="65">
        <f>SUM(D11:D18)</f>
        <v>3068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13</v>
      </c>
      <c r="D23" s="46">
        <v>46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164</v>
      </c>
      <c r="D24" s="46">
        <v>196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10</v>
      </c>
      <c r="D26" s="46">
        <v>8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187</v>
      </c>
      <c r="D27" s="65">
        <f>SUM(D23:D26)</f>
        <v>250</v>
      </c>
      <c r="E27" s="73" t="s">
        <v>85</v>
      </c>
      <c r="F27" s="47" t="s">
        <v>86</v>
      </c>
      <c r="G27" s="57">
        <f>SUM(G28:G30)</f>
        <v>-7232</v>
      </c>
      <c r="H27" s="58">
        <f>SUM(H28:H30)</f>
        <v>-7148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-7331</v>
      </c>
      <c r="H29" s="54">
        <v>-7247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21</v>
      </c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/>
      <c r="H32" s="54">
        <v>-84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-7211</v>
      </c>
      <c r="H33" s="58">
        <f>H27+H31+H32</f>
        <v>-7232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-3731</v>
      </c>
      <c r="H36" s="58">
        <f>H25+H17+H33</f>
        <v>-3752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1032</v>
      </c>
      <c r="H39" s="67">
        <v>1097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9428</v>
      </c>
      <c r="H47" s="49">
        <v>9466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0</v>
      </c>
      <c r="H48" s="49">
        <v>15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9428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345</v>
      </c>
      <c r="D54" s="46">
        <v>328</v>
      </c>
      <c r="E54" s="40" t="s">
        <v>171</v>
      </c>
      <c r="F54" s="56" t="s">
        <v>172</v>
      </c>
      <c r="G54" s="48">
        <v>159</v>
      </c>
      <c r="H54" s="49">
        <v>249</v>
      </c>
    </row>
    <row r="55" spans="1:18" ht="25.5">
      <c r="A55" s="95" t="s">
        <v>173</v>
      </c>
      <c r="B55" s="96" t="s">
        <v>174</v>
      </c>
      <c r="C55" s="64">
        <f>C19+C20+C21+C27+C32+C45+C51+C53+C54</f>
        <v>5285</v>
      </c>
      <c r="D55" s="65">
        <f>D19+D20+D21+D27+D32+D45+D51+D53+D54</f>
        <v>5749</v>
      </c>
      <c r="E55" s="40" t="s">
        <v>175</v>
      </c>
      <c r="F55" s="83" t="s">
        <v>176</v>
      </c>
      <c r="G55" s="57">
        <f>G49+G51+G52+G53+G54</f>
        <v>9587</v>
      </c>
      <c r="H55" s="58">
        <f>H49+H51+H52+H53+H54</f>
        <v>9730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1221</v>
      </c>
      <c r="D58" s="46">
        <v>1171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318</v>
      </c>
      <c r="D59" s="46">
        <v>338</v>
      </c>
      <c r="E59" s="69" t="s">
        <v>184</v>
      </c>
      <c r="F59" s="47" t="s">
        <v>185</v>
      </c>
      <c r="G59" s="48">
        <v>758</v>
      </c>
      <c r="H59" s="49">
        <v>539</v>
      </c>
      <c r="M59" s="74"/>
    </row>
    <row r="60" spans="1:8" ht="15">
      <c r="A60" s="38" t="s">
        <v>186</v>
      </c>
      <c r="B60" s="44" t="s">
        <v>187</v>
      </c>
      <c r="C60" s="45"/>
      <c r="D60" s="46">
        <v>11</v>
      </c>
      <c r="E60" s="40" t="s">
        <v>188</v>
      </c>
      <c r="F60" s="47" t="s">
        <v>189</v>
      </c>
      <c r="G60" s="48">
        <v>38</v>
      </c>
      <c r="H60" s="49">
        <v>215</v>
      </c>
    </row>
    <row r="61" spans="1:18" ht="15">
      <c r="A61" s="38" t="s">
        <v>190</v>
      </c>
      <c r="B61" s="55" t="s">
        <v>191</v>
      </c>
      <c r="C61" s="45">
        <v>898</v>
      </c>
      <c r="D61" s="46">
        <v>943</v>
      </c>
      <c r="E61" s="52" t="s">
        <v>192</v>
      </c>
      <c r="F61" s="100" t="s">
        <v>193</v>
      </c>
      <c r="G61" s="57">
        <f>SUM(G62:G68)</f>
        <v>5008</v>
      </c>
      <c r="H61" s="58">
        <f>SUM(H62:H68)</f>
        <v>5112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0</v>
      </c>
      <c r="H62" s="49">
        <v>1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1815</v>
      </c>
      <c r="H63" s="49">
        <v>1815</v>
      </c>
      <c r="M63" s="74"/>
    </row>
    <row r="64" spans="1:15" ht="15">
      <c r="A64" s="38" t="s">
        <v>53</v>
      </c>
      <c r="B64" s="63" t="s">
        <v>202</v>
      </c>
      <c r="C64" s="64">
        <f>SUM(C58:C63)</f>
        <v>2437</v>
      </c>
      <c r="D64" s="65">
        <f>SUM(D58:D63)</f>
        <v>2463</v>
      </c>
      <c r="E64" s="40" t="s">
        <v>203</v>
      </c>
      <c r="F64" s="47" t="s">
        <v>204</v>
      </c>
      <c r="G64" s="48">
        <v>2825</v>
      </c>
      <c r="H64" s="49">
        <v>2928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167</v>
      </c>
      <c r="H66" s="49">
        <v>177</v>
      </c>
    </row>
    <row r="67" spans="1:8" ht="15">
      <c r="A67" s="38" t="s">
        <v>210</v>
      </c>
      <c r="B67" s="44" t="s">
        <v>211</v>
      </c>
      <c r="C67" s="45">
        <v>2233</v>
      </c>
      <c r="D67" s="46">
        <v>2038</v>
      </c>
      <c r="E67" s="40" t="s">
        <v>212</v>
      </c>
      <c r="F67" s="47" t="s">
        <v>213</v>
      </c>
      <c r="G67" s="48">
        <v>75</v>
      </c>
      <c r="H67" s="49">
        <v>59</v>
      </c>
    </row>
    <row r="68" spans="1:8" ht="15">
      <c r="A68" s="38" t="s">
        <v>214</v>
      </c>
      <c r="B68" s="44" t="s">
        <v>215</v>
      </c>
      <c r="C68" s="45">
        <v>704</v>
      </c>
      <c r="D68" s="46">
        <v>756</v>
      </c>
      <c r="E68" s="40" t="s">
        <v>216</v>
      </c>
      <c r="F68" s="47" t="s">
        <v>217</v>
      </c>
      <c r="G68" s="48">
        <v>126</v>
      </c>
      <c r="H68" s="49">
        <v>132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430</v>
      </c>
      <c r="H69" s="49">
        <v>858</v>
      </c>
    </row>
    <row r="70" spans="1:8" ht="15">
      <c r="A70" s="38" t="s">
        <v>221</v>
      </c>
      <c r="B70" s="44" t="s">
        <v>222</v>
      </c>
      <c r="C70" s="45">
        <v>1865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6234</v>
      </c>
      <c r="H71" s="103">
        <f>H59+H60+H61+H69+H70</f>
        <v>6724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50</v>
      </c>
      <c r="D72" s="46">
        <v>37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262</v>
      </c>
      <c r="D74" s="46">
        <v>310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5114</v>
      </c>
      <c r="D75" s="65">
        <f>SUM(D67:D74)</f>
        <v>4956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6234</v>
      </c>
      <c r="H79" s="115">
        <f>H71+H74+H75+H76</f>
        <v>6724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204</v>
      </c>
      <c r="D87" s="46">
        <v>314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82</v>
      </c>
      <c r="D88" s="46">
        <v>317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286</v>
      </c>
      <c r="D91" s="65">
        <f>SUM(D87:D90)</f>
        <v>631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7837</v>
      </c>
      <c r="D93" s="65">
        <f>D64+D75+D84+D91+D92</f>
        <v>8050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13122</v>
      </c>
      <c r="D94" s="123">
        <f>D93+D55</f>
        <v>13799</v>
      </c>
      <c r="E94" s="124" t="s">
        <v>273</v>
      </c>
      <c r="F94" s="125" t="s">
        <v>274</v>
      </c>
      <c r="G94" s="126">
        <f>G36+G39+G55+G79</f>
        <v>13122</v>
      </c>
      <c r="H94" s="127">
        <f>H36+H39+H55+H79</f>
        <v>13799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42004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3745</v>
      </c>
      <c r="D9" s="164">
        <v>5072</v>
      </c>
      <c r="E9" s="162" t="s">
        <v>292</v>
      </c>
      <c r="F9" s="165" t="s">
        <v>293</v>
      </c>
      <c r="G9" s="166">
        <v>7736</v>
      </c>
      <c r="H9" s="166">
        <v>9147</v>
      </c>
    </row>
    <row r="10" spans="1:8" ht="12">
      <c r="A10" s="162" t="s">
        <v>294</v>
      </c>
      <c r="B10" s="163" t="s">
        <v>295</v>
      </c>
      <c r="C10" s="164">
        <v>729</v>
      </c>
      <c r="D10" s="164">
        <v>802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526</v>
      </c>
      <c r="D11" s="164">
        <v>463</v>
      </c>
      <c r="E11" s="167" t="s">
        <v>300</v>
      </c>
      <c r="F11" s="165" t="s">
        <v>301</v>
      </c>
      <c r="G11" s="166">
        <v>70</v>
      </c>
      <c r="H11" s="166">
        <v>70</v>
      </c>
    </row>
    <row r="12" spans="1:8" ht="12">
      <c r="A12" s="162" t="s">
        <v>302</v>
      </c>
      <c r="B12" s="163" t="s">
        <v>303</v>
      </c>
      <c r="C12" s="164">
        <v>2042</v>
      </c>
      <c r="D12" s="164">
        <v>2218</v>
      </c>
      <c r="E12" s="167" t="s">
        <v>80</v>
      </c>
      <c r="F12" s="165" t="s">
        <v>304</v>
      </c>
      <c r="G12" s="166">
        <v>500</v>
      </c>
      <c r="H12" s="166">
        <v>540</v>
      </c>
    </row>
    <row r="13" spans="1:18" ht="12">
      <c r="A13" s="162" t="s">
        <v>305</v>
      </c>
      <c r="B13" s="163" t="s">
        <v>306</v>
      </c>
      <c r="C13" s="164">
        <v>331</v>
      </c>
      <c r="D13" s="164">
        <v>364</v>
      </c>
      <c r="E13" s="168" t="s">
        <v>53</v>
      </c>
      <c r="F13" s="169" t="s">
        <v>307</v>
      </c>
      <c r="G13" s="158">
        <f>SUM(G9:G12)</f>
        <v>8306</v>
      </c>
      <c r="H13" s="158">
        <f>SUM(H9:H12)</f>
        <v>9757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140</v>
      </c>
      <c r="D14" s="164">
        <v>159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64</v>
      </c>
      <c r="D15" s="172">
        <v>-103</v>
      </c>
      <c r="E15" s="159" t="s">
        <v>312</v>
      </c>
      <c r="F15" s="173" t="s">
        <v>313</v>
      </c>
      <c r="G15" s="166">
        <v>90</v>
      </c>
      <c r="H15" s="166">
        <v>65</v>
      </c>
    </row>
    <row r="16" spans="1:8" ht="12">
      <c r="A16" s="162" t="s">
        <v>314</v>
      </c>
      <c r="B16" s="163" t="s">
        <v>315</v>
      </c>
      <c r="C16" s="172">
        <v>87</v>
      </c>
      <c r="D16" s="172">
        <v>97</v>
      </c>
      <c r="E16" s="162" t="s">
        <v>316</v>
      </c>
      <c r="F16" s="170" t="s">
        <v>317</v>
      </c>
      <c r="G16" s="174">
        <v>90</v>
      </c>
      <c r="H16" s="174">
        <v>65</v>
      </c>
    </row>
    <row r="17" spans="1:8" ht="12">
      <c r="A17" s="175" t="s">
        <v>318</v>
      </c>
      <c r="B17" s="163" t="s">
        <v>319</v>
      </c>
      <c r="C17" s="176">
        <v>21</v>
      </c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7664</v>
      </c>
      <c r="D19" s="178">
        <f>SUM(D9:D15)+D16</f>
        <v>9072</v>
      </c>
      <c r="E19" s="157" t="s">
        <v>324</v>
      </c>
      <c r="F19" s="170" t="s">
        <v>325</v>
      </c>
      <c r="G19" s="166">
        <v>24</v>
      </c>
      <c r="H19" s="166">
        <v>9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770</v>
      </c>
      <c r="D22" s="164">
        <v>845</v>
      </c>
      <c r="E22" s="157" t="s">
        <v>333</v>
      </c>
      <c r="F22" s="170" t="s">
        <v>334</v>
      </c>
      <c r="G22" s="166">
        <v>0</v>
      </c>
      <c r="H22" s="166">
        <v>1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22</v>
      </c>
      <c r="D24" s="164">
        <v>20</v>
      </c>
      <c r="E24" s="168" t="s">
        <v>105</v>
      </c>
      <c r="F24" s="173" t="s">
        <v>341</v>
      </c>
      <c r="G24" s="158">
        <f>SUM(G19:G23)</f>
        <v>24</v>
      </c>
      <c r="H24" s="158">
        <f>SUM(H19:H23)</f>
        <v>10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25</v>
      </c>
      <c r="D25" s="164">
        <v>45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817</v>
      </c>
      <c r="D26" s="178">
        <f>SUM(D22:D25)</f>
        <v>910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8481</v>
      </c>
      <c r="D28" s="161">
        <f>D26+D19</f>
        <v>9982</v>
      </c>
      <c r="E28" s="155" t="s">
        <v>346</v>
      </c>
      <c r="F28" s="173" t="s">
        <v>347</v>
      </c>
      <c r="G28" s="158">
        <f>G13+G15+G24</f>
        <v>8420</v>
      </c>
      <c r="H28" s="158">
        <f>H13+H15+H24</f>
        <v>9832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61</v>
      </c>
      <c r="H30" s="182">
        <f>IF((D28-H28)&gt;0,D28-H28,0)</f>
        <v>150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8481</v>
      </c>
      <c r="D33" s="178">
        <f>D28+D31+D32</f>
        <v>9982</v>
      </c>
      <c r="E33" s="155" t="s">
        <v>362</v>
      </c>
      <c r="F33" s="173" t="s">
        <v>363</v>
      </c>
      <c r="G33" s="182">
        <f>G32+G31+G28</f>
        <v>8420</v>
      </c>
      <c r="H33" s="182">
        <f>H32+H31+H28</f>
        <v>9832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61</v>
      </c>
      <c r="H34" s="158">
        <f>IF((D33-H33)&gt;0,D33-H33,0)</f>
        <v>150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-17</v>
      </c>
      <c r="D35" s="178">
        <f>D36+D37+D38</f>
        <v>-17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>
        <v>-17</v>
      </c>
      <c r="D37" s="189">
        <v>-17</v>
      </c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44</v>
      </c>
      <c r="H39" s="199">
        <f>IF(H34&gt;0,IF(D35+H34&lt;0,0,D35+H34),IF(D34-D35&lt;0,D35-D34,0))</f>
        <v>133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65</v>
      </c>
      <c r="H40" s="166">
        <v>49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21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84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8464</v>
      </c>
      <c r="D42" s="182">
        <f>D33+D35+D39</f>
        <v>9965</v>
      </c>
      <c r="E42" s="185" t="s">
        <v>389</v>
      </c>
      <c r="F42" s="194" t="s">
        <v>390</v>
      </c>
      <c r="G42" s="182">
        <f>G39+G33</f>
        <v>8464</v>
      </c>
      <c r="H42" s="182">
        <f>H39+H33</f>
        <v>9965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42114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42004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8287</v>
      </c>
      <c r="D10" s="241">
        <v>9463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-5158</v>
      </c>
      <c r="D11" s="241">
        <v>-6602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-1923</v>
      </c>
      <c r="D13" s="241">
        <v>-2111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18</v>
      </c>
      <c r="D14" s="241">
        <v>213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>
        <v>5</v>
      </c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-62</v>
      </c>
      <c r="D17" s="241">
        <v>-113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-20</v>
      </c>
      <c r="D18" s="241">
        <v>-19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-7</v>
      </c>
      <c r="D19" s="241">
        <v>-32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1135</v>
      </c>
      <c r="D20" s="237">
        <f>SUM(D10:D19)</f>
        <v>804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-68</v>
      </c>
      <c r="D22" s="241">
        <v>-520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-114</v>
      </c>
      <c r="D24" s="241">
        <v>-161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-182</v>
      </c>
      <c r="D32" s="237">
        <f>SUM(D22:D31)</f>
        <v>-681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4156</v>
      </c>
      <c r="D36" s="241">
        <v>4510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-4233</v>
      </c>
      <c r="D37" s="241">
        <v>-4251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-1153</v>
      </c>
      <c r="D39" s="241">
        <v>-638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-68</v>
      </c>
      <c r="D41" s="241">
        <v>349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-1298</v>
      </c>
      <c r="D42" s="237">
        <f>SUM(D34:D41)</f>
        <v>-30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-345</v>
      </c>
      <c r="D43" s="237">
        <f>D42+D32+D20</f>
        <v>93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631</v>
      </c>
      <c r="D44" s="251">
        <v>538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286</v>
      </c>
      <c r="D45" s="237">
        <f>D44+D43</f>
        <v>631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286</v>
      </c>
      <c r="D46" s="252">
        <v>631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42004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-7331</v>
      </c>
      <c r="K11" s="303"/>
      <c r="L11" s="304">
        <f>SUM(C11:K11)</f>
        <v>-3752</v>
      </c>
      <c r="M11" s="302">
        <f>'справка №1-БАЛАНС'!H39</f>
        <v>1097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-7331</v>
      </c>
      <c r="K15" s="310">
        <f t="shared" si="2"/>
        <v>0</v>
      </c>
      <c r="L15" s="304">
        <f t="shared" si="1"/>
        <v>-3752</v>
      </c>
      <c r="M15" s="310">
        <f t="shared" si="2"/>
        <v>1097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21</v>
      </c>
      <c r="J16" s="316">
        <f>+'справка №1-БАЛАНС'!G32</f>
        <v>0</v>
      </c>
      <c r="K16" s="303"/>
      <c r="L16" s="304">
        <f t="shared" si="1"/>
        <v>21</v>
      </c>
      <c r="M16" s="303">
        <v>-65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120</v>
      </c>
      <c r="J29" s="306">
        <f t="shared" si="6"/>
        <v>-7331</v>
      </c>
      <c r="K29" s="306">
        <f t="shared" si="6"/>
        <v>0</v>
      </c>
      <c r="L29" s="304">
        <f t="shared" si="1"/>
        <v>-3731</v>
      </c>
      <c r="M29" s="306">
        <f t="shared" si="6"/>
        <v>1032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120</v>
      </c>
      <c r="J32" s="306">
        <f t="shared" si="7"/>
        <v>-7331</v>
      </c>
      <c r="K32" s="306">
        <f t="shared" si="7"/>
        <v>0</v>
      </c>
      <c r="L32" s="304">
        <f t="shared" si="1"/>
        <v>-3731</v>
      </c>
      <c r="M32" s="306">
        <f>M29+M30+M31</f>
        <v>1032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42004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350</v>
      </c>
      <c r="E9" s="351"/>
      <c r="F9" s="351"/>
      <c r="G9" s="352">
        <f>D9+E9-F9</f>
        <v>350</v>
      </c>
      <c r="H9" s="353"/>
      <c r="I9" s="353"/>
      <c r="J9" s="352">
        <f>G9+H9-I9</f>
        <v>350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350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5485</v>
      </c>
      <c r="E10" s="351"/>
      <c r="F10" s="351"/>
      <c r="G10" s="352">
        <f aca="true" t="shared" si="2" ref="G10:G39">D10+E10-F10</f>
        <v>5485</v>
      </c>
      <c r="H10" s="353"/>
      <c r="I10" s="353"/>
      <c r="J10" s="352">
        <f aca="true" t="shared" si="3" ref="J10:J39">G10+H10-I10</f>
        <v>5485</v>
      </c>
      <c r="K10" s="353">
        <v>4033</v>
      </c>
      <c r="L10" s="353">
        <v>224</v>
      </c>
      <c r="M10" s="353"/>
      <c r="N10" s="352">
        <f aca="true" t="shared" si="4" ref="N10:N39">K10+L10-M10</f>
        <v>4257</v>
      </c>
      <c r="O10" s="353"/>
      <c r="P10" s="353"/>
      <c r="Q10" s="352">
        <f t="shared" si="0"/>
        <v>4257</v>
      </c>
      <c r="R10" s="352">
        <f t="shared" si="1"/>
        <v>1228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4209</v>
      </c>
      <c r="E11" s="351">
        <v>37</v>
      </c>
      <c r="F11" s="351">
        <v>36</v>
      </c>
      <c r="G11" s="352">
        <f t="shared" si="2"/>
        <v>4210</v>
      </c>
      <c r="H11" s="353"/>
      <c r="I11" s="353"/>
      <c r="J11" s="352">
        <f t="shared" si="3"/>
        <v>4210</v>
      </c>
      <c r="K11" s="353">
        <v>3761</v>
      </c>
      <c r="L11" s="353">
        <v>178</v>
      </c>
      <c r="M11" s="353">
        <v>36</v>
      </c>
      <c r="N11" s="352">
        <f t="shared" si="4"/>
        <v>3903</v>
      </c>
      <c r="O11" s="353"/>
      <c r="P11" s="353"/>
      <c r="Q11" s="352">
        <f t="shared" si="0"/>
        <v>3903</v>
      </c>
      <c r="R11" s="352">
        <f t="shared" si="1"/>
        <v>307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973</v>
      </c>
      <c r="E12" s="351"/>
      <c r="F12" s="351"/>
      <c r="G12" s="352">
        <f t="shared" si="2"/>
        <v>973</v>
      </c>
      <c r="H12" s="353"/>
      <c r="I12" s="353"/>
      <c r="J12" s="352">
        <f t="shared" si="3"/>
        <v>973</v>
      </c>
      <c r="K12" s="353">
        <v>526</v>
      </c>
      <c r="L12" s="353">
        <v>38</v>
      </c>
      <c r="M12" s="353"/>
      <c r="N12" s="352">
        <f t="shared" si="4"/>
        <v>564</v>
      </c>
      <c r="O12" s="353"/>
      <c r="P12" s="353"/>
      <c r="Q12" s="352">
        <f t="shared" si="0"/>
        <v>564</v>
      </c>
      <c r="R12" s="352">
        <f t="shared" si="1"/>
        <v>409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459</v>
      </c>
      <c r="E13" s="351"/>
      <c r="F13" s="351">
        <v>13</v>
      </c>
      <c r="G13" s="352">
        <f t="shared" si="2"/>
        <v>446</v>
      </c>
      <c r="H13" s="353"/>
      <c r="I13" s="353"/>
      <c r="J13" s="352">
        <f t="shared" si="3"/>
        <v>446</v>
      </c>
      <c r="K13" s="353">
        <v>401</v>
      </c>
      <c r="L13" s="353">
        <v>15</v>
      </c>
      <c r="M13" s="353">
        <v>13</v>
      </c>
      <c r="N13" s="352">
        <f t="shared" si="4"/>
        <v>403</v>
      </c>
      <c r="O13" s="353"/>
      <c r="P13" s="353"/>
      <c r="Q13" s="352">
        <f t="shared" si="0"/>
        <v>403</v>
      </c>
      <c r="R13" s="352">
        <f t="shared" si="1"/>
        <v>43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82</v>
      </c>
      <c r="E14" s="351">
        <v>1</v>
      </c>
      <c r="F14" s="351">
        <v>3</v>
      </c>
      <c r="G14" s="352">
        <f t="shared" si="2"/>
        <v>80</v>
      </c>
      <c r="H14" s="353"/>
      <c r="I14" s="353"/>
      <c r="J14" s="352">
        <f t="shared" si="3"/>
        <v>80</v>
      </c>
      <c r="K14" s="353">
        <v>65</v>
      </c>
      <c r="L14" s="353">
        <v>8</v>
      </c>
      <c r="M14" s="353">
        <v>3</v>
      </c>
      <c r="N14" s="352">
        <f t="shared" si="4"/>
        <v>70</v>
      </c>
      <c r="O14" s="353"/>
      <c r="P14" s="353"/>
      <c r="Q14" s="352">
        <f t="shared" si="0"/>
        <v>70</v>
      </c>
      <c r="R14" s="352">
        <f t="shared" si="1"/>
        <v>10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295</v>
      </c>
      <c r="E15" s="358">
        <v>27</v>
      </c>
      <c r="F15" s="358">
        <v>19</v>
      </c>
      <c r="G15" s="352">
        <f t="shared" si="2"/>
        <v>303</v>
      </c>
      <c r="H15" s="359"/>
      <c r="I15" s="359"/>
      <c r="J15" s="352">
        <f t="shared" si="3"/>
        <v>303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303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11853</v>
      </c>
      <c r="E17" s="365">
        <f>SUM(E9:E16)</f>
        <v>65</v>
      </c>
      <c r="F17" s="365">
        <f>SUM(F9:F16)</f>
        <v>71</v>
      </c>
      <c r="G17" s="352">
        <f t="shared" si="2"/>
        <v>11847</v>
      </c>
      <c r="H17" s="366">
        <f>SUM(H9:H16)</f>
        <v>0</v>
      </c>
      <c r="I17" s="366">
        <f>SUM(I9:I16)</f>
        <v>0</v>
      </c>
      <c r="J17" s="352">
        <f t="shared" si="3"/>
        <v>11847</v>
      </c>
      <c r="K17" s="366">
        <f>SUM(K9:K16)</f>
        <v>8786</v>
      </c>
      <c r="L17" s="366">
        <f>SUM(L9:L16)</f>
        <v>463</v>
      </c>
      <c r="M17" s="366">
        <f>SUM(M9:M16)</f>
        <v>52</v>
      </c>
      <c r="N17" s="352">
        <f t="shared" si="4"/>
        <v>9197</v>
      </c>
      <c r="O17" s="366">
        <f>SUM(O9:O16)</f>
        <v>0</v>
      </c>
      <c r="P17" s="366">
        <f>SUM(P9:P16)</f>
        <v>0</v>
      </c>
      <c r="Q17" s="352">
        <f t="shared" si="5"/>
        <v>9197</v>
      </c>
      <c r="R17" s="352">
        <f t="shared" si="6"/>
        <v>2650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201</v>
      </c>
      <c r="E21" s="351"/>
      <c r="F21" s="351"/>
      <c r="G21" s="352">
        <f t="shared" si="2"/>
        <v>201</v>
      </c>
      <c r="H21" s="353"/>
      <c r="I21" s="353"/>
      <c r="J21" s="352">
        <f t="shared" si="3"/>
        <v>201</v>
      </c>
      <c r="K21" s="353">
        <v>160</v>
      </c>
      <c r="L21" s="353">
        <v>28</v>
      </c>
      <c r="M21" s="353"/>
      <c r="N21" s="352">
        <f t="shared" si="4"/>
        <v>188</v>
      </c>
      <c r="O21" s="353"/>
      <c r="P21" s="353"/>
      <c r="Q21" s="352">
        <f t="shared" si="5"/>
        <v>188</v>
      </c>
      <c r="R21" s="352">
        <f t="shared" si="6"/>
        <v>13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347</v>
      </c>
      <c r="E22" s="351"/>
      <c r="F22" s="351"/>
      <c r="G22" s="352">
        <f t="shared" si="2"/>
        <v>347</v>
      </c>
      <c r="H22" s="353"/>
      <c r="I22" s="353"/>
      <c r="J22" s="352">
        <f t="shared" si="3"/>
        <v>347</v>
      </c>
      <c r="K22" s="353">
        <v>151</v>
      </c>
      <c r="L22" s="353">
        <v>32</v>
      </c>
      <c r="M22" s="353"/>
      <c r="N22" s="352">
        <f t="shared" si="4"/>
        <v>183</v>
      </c>
      <c r="O22" s="353"/>
      <c r="P22" s="353"/>
      <c r="Q22" s="352">
        <f t="shared" si="5"/>
        <v>183</v>
      </c>
      <c r="R22" s="352">
        <f t="shared" si="6"/>
        <v>164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150</v>
      </c>
      <c r="E24" s="351"/>
      <c r="F24" s="351">
        <v>105</v>
      </c>
      <c r="G24" s="352">
        <f t="shared" si="2"/>
        <v>45</v>
      </c>
      <c r="H24" s="353"/>
      <c r="I24" s="353"/>
      <c r="J24" s="352">
        <f t="shared" si="3"/>
        <v>45</v>
      </c>
      <c r="K24" s="353">
        <v>137</v>
      </c>
      <c r="L24" s="353">
        <v>3</v>
      </c>
      <c r="M24" s="353">
        <v>105</v>
      </c>
      <c r="N24" s="352">
        <f t="shared" si="4"/>
        <v>35</v>
      </c>
      <c r="O24" s="353"/>
      <c r="P24" s="353"/>
      <c r="Q24" s="352">
        <f t="shared" si="5"/>
        <v>35</v>
      </c>
      <c r="R24" s="352">
        <f t="shared" si="6"/>
        <v>10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698</v>
      </c>
      <c r="E25" s="376">
        <f aca="true" t="shared" si="7" ref="E25:P25">SUM(E21:E24)</f>
        <v>0</v>
      </c>
      <c r="F25" s="376">
        <f t="shared" si="7"/>
        <v>105</v>
      </c>
      <c r="G25" s="377">
        <f t="shared" si="2"/>
        <v>593</v>
      </c>
      <c r="H25" s="378">
        <f t="shared" si="7"/>
        <v>0</v>
      </c>
      <c r="I25" s="378">
        <f t="shared" si="7"/>
        <v>0</v>
      </c>
      <c r="J25" s="377">
        <f t="shared" si="3"/>
        <v>593</v>
      </c>
      <c r="K25" s="378">
        <f t="shared" si="7"/>
        <v>448</v>
      </c>
      <c r="L25" s="378">
        <f t="shared" si="7"/>
        <v>63</v>
      </c>
      <c r="M25" s="378">
        <f t="shared" si="7"/>
        <v>105</v>
      </c>
      <c r="N25" s="377">
        <f t="shared" si="4"/>
        <v>406</v>
      </c>
      <c r="O25" s="378">
        <f t="shared" si="7"/>
        <v>0</v>
      </c>
      <c r="P25" s="378">
        <f t="shared" si="7"/>
        <v>0</v>
      </c>
      <c r="Q25" s="377">
        <f t="shared" si="5"/>
        <v>406</v>
      </c>
      <c r="R25" s="377">
        <f t="shared" si="6"/>
        <v>187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0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0</v>
      </c>
      <c r="H27" s="389">
        <f t="shared" si="8"/>
        <v>0</v>
      </c>
      <c r="I27" s="389">
        <f t="shared" si="8"/>
        <v>0</v>
      </c>
      <c r="J27" s="388">
        <f t="shared" si="3"/>
        <v>0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/>
      <c r="E28" s="351"/>
      <c r="F28" s="351"/>
      <c r="G28" s="352">
        <f t="shared" si="2"/>
        <v>0</v>
      </c>
      <c r="H28" s="353"/>
      <c r="I28" s="353"/>
      <c r="J28" s="352">
        <f t="shared" si="3"/>
        <v>0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0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0</v>
      </c>
      <c r="H38" s="366">
        <f t="shared" si="12"/>
        <v>0</v>
      </c>
      <c r="I38" s="366">
        <f t="shared" si="12"/>
        <v>0</v>
      </c>
      <c r="J38" s="352">
        <f t="shared" si="3"/>
        <v>0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12551</v>
      </c>
      <c r="E40" s="396">
        <f>E17+E18+E19+E25+E38+E39</f>
        <v>65</v>
      </c>
      <c r="F40" s="396">
        <f aca="true" t="shared" si="13" ref="F40:R40">F17+F18+F19+F25+F38+F39</f>
        <v>176</v>
      </c>
      <c r="G40" s="396">
        <f t="shared" si="13"/>
        <v>12440</v>
      </c>
      <c r="H40" s="396">
        <f t="shared" si="13"/>
        <v>0</v>
      </c>
      <c r="I40" s="396">
        <f t="shared" si="13"/>
        <v>0</v>
      </c>
      <c r="J40" s="396">
        <f t="shared" si="13"/>
        <v>12440</v>
      </c>
      <c r="K40" s="396">
        <f t="shared" si="13"/>
        <v>9234</v>
      </c>
      <c r="L40" s="396">
        <f t="shared" si="13"/>
        <v>526</v>
      </c>
      <c r="M40" s="396">
        <f t="shared" si="13"/>
        <v>157</v>
      </c>
      <c r="N40" s="396">
        <f t="shared" si="13"/>
        <v>9603</v>
      </c>
      <c r="O40" s="396">
        <f t="shared" si="13"/>
        <v>0</v>
      </c>
      <c r="P40" s="396">
        <f t="shared" si="13"/>
        <v>0</v>
      </c>
      <c r="Q40" s="396">
        <f t="shared" si="13"/>
        <v>9603</v>
      </c>
      <c r="R40" s="396">
        <f t="shared" si="13"/>
        <v>2837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42004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345</v>
      </c>
      <c r="D21" s="435"/>
      <c r="E21" s="436">
        <f t="shared" si="0"/>
        <v>345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2233</v>
      </c>
      <c r="D24" s="441">
        <f>SUM(D25:D27)</f>
        <v>2233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2233</v>
      </c>
      <c r="D25" s="435">
        <v>2233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/>
      <c r="D26" s="435"/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704</v>
      </c>
      <c r="D28" s="435">
        <v>704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1865</v>
      </c>
      <c r="D30" s="435">
        <v>1865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50</v>
      </c>
      <c r="D33" s="445">
        <f>SUM(D34:D37)</f>
        <v>50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50</v>
      </c>
      <c r="D35" s="435">
        <v>50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262</v>
      </c>
      <c r="D38" s="445">
        <f>SUM(D39:D42)</f>
        <v>262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262</v>
      </c>
      <c r="D42" s="435">
        <v>262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5114</v>
      </c>
      <c r="D43" s="438">
        <f>D24+D28+D29+D31+D30+D32+D33+D38</f>
        <v>5114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5459</v>
      </c>
      <c r="D44" s="447">
        <f>D43+D21+D19+D9</f>
        <v>5114</v>
      </c>
      <c r="E44" s="443">
        <f>E43+E21+E19+E9</f>
        <v>345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9428</v>
      </c>
      <c r="D63" s="435"/>
      <c r="E63" s="441">
        <f t="shared" si="1"/>
        <v>9428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9428</v>
      </c>
      <c r="D66" s="447">
        <f>D52+D56+D61+D62+D63+D64</f>
        <v>0</v>
      </c>
      <c r="E66" s="441">
        <f t="shared" si="1"/>
        <v>9428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0</v>
      </c>
      <c r="D71" s="445">
        <f>SUM(D72:D74)</f>
        <v>0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/>
      <c r="D72" s="435"/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/>
      <c r="D74" s="435"/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758</v>
      </c>
      <c r="D75" s="447">
        <f>D76+D78</f>
        <v>758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758</v>
      </c>
      <c r="D76" s="435">
        <v>758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38</v>
      </c>
      <c r="D80" s="447">
        <f>SUM(D81:D84)</f>
        <v>38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38</v>
      </c>
      <c r="D82" s="435">
        <v>38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5008</v>
      </c>
      <c r="D85" s="438">
        <f>SUM(D86:D90)+D94</f>
        <v>5008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>
        <v>1815</v>
      </c>
      <c r="D86" s="435">
        <v>1815</v>
      </c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2825</v>
      </c>
      <c r="D87" s="435">
        <v>2825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167</v>
      </c>
      <c r="D89" s="435">
        <v>167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126</v>
      </c>
      <c r="D90" s="447">
        <f>SUM(D91:D93)</f>
        <v>126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126</v>
      </c>
      <c r="D93" s="435">
        <v>126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75</v>
      </c>
      <c r="D94" s="435">
        <v>75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430</v>
      </c>
      <c r="D95" s="435">
        <v>430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6234</v>
      </c>
      <c r="D96" s="438">
        <f>D85+D80+D75+D71+D95</f>
        <v>6234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15662</v>
      </c>
      <c r="D97" s="438">
        <f>D96+D68+D66</f>
        <v>6234</v>
      </c>
      <c r="E97" s="438">
        <f>E96+E68+E66</f>
        <v>9428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42004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/>
      <c r="D12" s="503"/>
      <c r="E12" s="503"/>
      <c r="F12" s="503"/>
      <c r="G12" s="503"/>
      <c r="H12" s="503"/>
      <c r="I12" s="504">
        <f>F12+G12-H12</f>
        <v>0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0</v>
      </c>
      <c r="D17" s="494">
        <f t="shared" si="1"/>
        <v>0</v>
      </c>
      <c r="E17" s="494">
        <f t="shared" si="1"/>
        <v>0</v>
      </c>
      <c r="F17" s="494">
        <f t="shared" si="1"/>
        <v>0</v>
      </c>
      <c r="G17" s="494">
        <f t="shared" si="1"/>
        <v>0</v>
      </c>
      <c r="H17" s="494">
        <f t="shared" si="1"/>
        <v>0</v>
      </c>
      <c r="I17" s="504">
        <f t="shared" si="0"/>
        <v>0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42004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>
        <v>1</v>
      </c>
      <c r="B12" s="547"/>
      <c r="C12" s="548"/>
      <c r="D12" s="548"/>
      <c r="E12" s="548"/>
      <c r="F12" s="549">
        <f>C12-E12</f>
        <v>0</v>
      </c>
    </row>
    <row r="13" spans="1:6" ht="12.75">
      <c r="A13" s="546">
        <v>2</v>
      </c>
      <c r="B13" s="547"/>
      <c r="C13" s="548"/>
      <c r="D13" s="548"/>
      <c r="E13" s="548"/>
      <c r="F13" s="549">
        <f aca="true" t="shared" si="0" ref="F13:F26">C13-E13</f>
        <v>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855</v>
      </c>
      <c r="C27" s="545">
        <f>SUM(C12:C26)</f>
        <v>0</v>
      </c>
      <c r="D27" s="545"/>
      <c r="E27" s="545">
        <f>SUM(E12:E26)</f>
        <v>0</v>
      </c>
      <c r="F27" s="552">
        <f>SUM(F12:F26)</f>
        <v>0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856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857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858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859</v>
      </c>
      <c r="B61" s="551" t="s">
        <v>860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861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862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863</v>
      </c>
      <c r="B79" s="551" t="s">
        <v>864</v>
      </c>
      <c r="C79" s="545">
        <f>C78+C61+C44+C27</f>
        <v>0</v>
      </c>
      <c r="D79" s="545"/>
      <c r="E79" s="545">
        <f>E78+E61+E44+E27</f>
        <v>0</v>
      </c>
      <c r="F79" s="552">
        <f>F78+F61+F44+F27</f>
        <v>0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865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866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867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868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856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869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858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859</v>
      </c>
      <c r="B131" s="551" t="s">
        <v>870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861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871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872</v>
      </c>
      <c r="B149" s="551" t="s">
        <v>873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874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875</v>
      </c>
      <c r="D153" s="613"/>
      <c r="E153" s="613"/>
      <c r="F153" s="613"/>
    </row>
    <row r="154" spans="3:5" ht="12.75">
      <c r="C154" s="561" t="s">
        <v>876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1111111111111" right="0.2361111111111111" top="0.236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2015-04-24T06:55:14Z</dcterms:created>
  <dcterms:modified xsi:type="dcterms:W3CDTF">2015-04-24T06:55:14Z</dcterms:modified>
  <cp:category/>
  <cp:version/>
  <cp:contentType/>
  <cp:contentStatus/>
</cp:coreProperties>
</file>