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<sst xmlns="http://schemas.openxmlformats.org/spreadsheetml/2006/main" count="607" uniqueCount="541">
  <si>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</si>
  <si>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</si>
  <si>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</si>
  <si>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</si>
  <si>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</si>
  <si>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</si>
  <si>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</si>
  <si>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</si>
  <si>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</si>
  <si>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</si>
  <si>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</si>
  <si>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</si>
  <si>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</si>
  <si>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</si>
  <si>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</si>
  <si>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</si>
  <si>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</si>
  <si>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</si>
  <si>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</si>
  <si>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</si>
  <si>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</si>
  <si>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</si>
  <si>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</si>
  <si>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</si>
  <si>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</si>
  <si>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</si>
  <si>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</si>
  <si>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</si>
  <si>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</si>
  <si>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</si>
  <si>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</si>
  <si>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</si>
  <si>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</si>
  <si>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</si>
  <si>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</si>
  <si>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</si>
  <si>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</si>
  <si>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</si>
  <si>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</si>
  <si>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</si>
  <si>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</si>
  <si>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</si>
  <si>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</si>
  <si>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</si>
  <si>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</si>
  <si>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</si>
  <si>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</si>
  <si>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</si>
  <si>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</si>
  <si>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</si>
  <si>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</si>
  <si>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</si>
  <si>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</si>
  <si>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</si>
  <si>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</si>
  <si>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</si>
  <si>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</si>
  <si>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</si>
  <si>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</si>
  <si>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</si>
  <si>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</si>
  <si>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</si>
  <si>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</si>
  <si>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</si>
  <si>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</si>
  <si>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</si>
  <si>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</si>
  <si>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</si>
  <si>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</si>
  <si>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</si>
  <si>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</si>
  <si>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</si>
  <si>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</si>
  <si>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</si>
  <si>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</si>
  <si>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</si>
  <si>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</si>
  <si>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</si>
  <si>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</si>
  <si>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</si>
  <si>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</si>
  <si>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</si>
  <si>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</si>
  <si>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</si>
  <si>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</si>
  <si>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</si>
  <si>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</si>
  <si>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</si>
  <si>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</si>
  <si>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</si>
  <si>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</si>
  <si>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</si>
  <si>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</si>
  <si>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</si>
  <si>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</si>
  <si>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</si>
  <si>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</si>
  <si>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</si>
  <si>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</si>
  <si>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</si>
  <si>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</si>
  <si>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</si>
  <si>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</si>
  <si>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</si>
  <si>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</si>
  <si>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</si>
  <si>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</si>
  <si>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</si>
  <si>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</si>
  <si>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</si>
  <si>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</si>
  <si>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</si>
  <si>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</si>
  <si>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</si>
  <si>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</si>
  <si>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</si>
  <si>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</si>
  <si>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</si>
  <si>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</si>
  <si>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</si>
  <si>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</si>
  <si>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</si>
  <si>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</si>
  <si>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</si>
  <si>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</si>
  <si>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</si>
  <si>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</si>
  <si>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</si>
  <si>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</si>
  <si>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</si>
  <si>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</si>
  <si>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</si>
  <si>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</si>
  <si>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</si>
  <si>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</si>
  <si>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</si>
  <si>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</si>
  <si>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</si>
  <si>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</si>
  <si>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</si>
  <si>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</si>
  <si>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</si>
  <si>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</si>
  <si>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</si>
  <si>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</si>
  <si>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</si>
  <si>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</si>
  <si>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</si>
  <si>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</si>
  <si>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</si>
  <si>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</si>
  <si>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</si>
  <si>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</si>
  <si>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</si>
  <si>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</si>
  <si>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</si>
  <si>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</si>
  <si>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</si>
  <si>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</si>
  <si>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</si>
  <si>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</si>
  <si>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</si>
  <si>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</si>
  <si>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</si>
  <si>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</si>
  <si>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</si>
  <si>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</si>
  <si>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</si>
  <si>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</si>
  <si>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</si>
  <si>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</si>
  <si>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</si>
  <si>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</si>
  <si>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</si>
  <si>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</si>
  <si>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</si>
  <si>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</si>
  <si>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</si>
  <si>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</si>
  <si>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</si>
  <si>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</si>
  <si>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</si>
  <si>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</si>
  <si>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</si>
  <si>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</si>
  <si>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</si>
  <si>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</si>
  <si>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</si>
  <si>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</si>
  <si>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</si>
  <si>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</si>
  <si>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</si>
  <si>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</si>
  <si>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</si>
  <si>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</si>
  <si>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</si>
  <si>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</si>
  <si>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</si>
  <si>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</si>
  <si>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</si>
  <si>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</si>
  <si>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</si>
  <si>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</si>
  <si>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</si>
  <si>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</si>
  <si>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</si>
  <si>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</si>
  <si>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</si>
  <si>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</si>
  <si>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</si>
  <si>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</si>
  <si>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</si>
  <si>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</si>
  <si>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</si>
  <si>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</si>
  <si>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</si>
  <si>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</si>
  <si>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</si>
  <si>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</si>
  <si>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</si>
  <si>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</si>
  <si>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</si>
  <si>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</si>
  <si>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</si>
  <si>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</si>
  <si>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</si>
  <si>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</si>
  <si>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</si>
  <si>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</si>
  <si>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</si>
  <si>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</si>
  <si>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</si>
  <si>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</si>
  <si>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</si>
  <si>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</si>
  <si>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</si>
  <si>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</si>
  <si>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</si>
  <si>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</si>
  <si>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</si>
  <si>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</si>
  <si>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</si>
  <si>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</si>
  <si>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</si>
  <si>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</si>
  <si>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</si>
  <si>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</si>
  <si>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</si>
  <si>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</si>
  <si>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</si>
  <si>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</si>
  <si>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</si>
  <si>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</si>
  <si>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</si>
  <si>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</si>
  <si>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</si>
  <si>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</si>
  <si>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</si>
  <si>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</si>
  <si>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</si>
  <si>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</si>
  <si>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</si>
  <si>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</si>
  <si>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</si>
  <si>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</si>
  <si>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</si>
  <si>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</si>
  <si>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</si>
  <si>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</si>
  <si>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</si>
  <si>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</si>
  <si>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</si>
  <si>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</si>
  <si>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</si>
  <si>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</si>
  <si>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</si>
  <si>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</si>
  <si>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</si>
  <si>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</si>
  <si>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</si>
  <si>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</si>
  <si>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</si>
  <si>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</si>
  <si>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</si>
  <si>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</si>
  <si>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</si>
  <si>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</si>
  <si>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</si>
  <si>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</si>
  <si>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</si>
  <si>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</si>
  <si>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</si>
  <si>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</si>
  <si>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</si>
  <si>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</si>
  <si>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</si>
  <si>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</si>
  <si>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</si>
  <si>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</si>
  <si>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</si>
  <si>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</si>
  <si>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</si>
  <si>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</si>
  <si>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</si>
  <si>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</si>
  <si>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</si>
  <si>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</si>
  <si>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</si>
  <si>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</si>
  <si>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</si>
  <si>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</si>
  <si>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</si>
  <si>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</si>
  <si>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</si>
  <si>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</si>
  <si>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</si>
  <si>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</si>
  <si>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</si>
  <si>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</si>
  <si>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</si>
  <si>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</si>
  <si>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</si>
  <si>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</si>
  <si>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</si>
  <si>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</si>
  <si>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</si>
  <si>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</si>
  <si>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</si>
  <si>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</si>
  <si>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</si>
  <si>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</si>
  <si>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</si>
  <si>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</si>
  <si>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</si>
  <si>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</si>
  <si>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</si>
  <si>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</si>
  <si>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</si>
  <si>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</si>
  <si>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</si>
  <si>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</si>
  <si>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</si>
  <si>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</si>
  <si>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</si>
  <si>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</si>
  <si>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</si>
  <si>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</si>
  <si>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</si>
  <si>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</si>
  <si>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</si>
  <si>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</si>
  <si>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</si>
  <si>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</si>
  <si>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</si>
  <si>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</si>
  <si>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</si>
  <si>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</si>
  <si>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</si>
  <si>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</si>
  <si>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</si>
  <si>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</si>
  <si>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</si>
  <si>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</si>
  <si>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</si>
  <si>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</si>
  <si>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</si>
  <si>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</si>
  <si>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</si>
  <si>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</si>
  <si>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</si>
  <si>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</si>
  <si>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</si>
  <si>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</si>
  <si>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</si>
  <si>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</si>
  <si>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</si>
  <si>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</si>
  <si>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</si>
  <si>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</si>
  <si>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</si>
  <si>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</si>
  <si>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</si>
  <si>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</si>
  <si>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</si>
  <si>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</si>
  <si>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</si>
  <si>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</si>
  <si>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</si>
  <si>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</si>
  <si>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</si>
  <si>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</si>
  <si>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</si>
  <si>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</si>
  <si>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</si>
  <si>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</si>
  <si>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</si>
  <si>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</si>
  <si>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</si>
  <si>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</si>
  <si>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</si>
  <si>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</si>
  <si>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</si>
  <si>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</si>
  <si>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</si>
  <si>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</si>
  <si>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</si>
  <si>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</si>
  <si>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</si>
  <si>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</si>
  <si>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</si>
  <si>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</si>
  <si>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</si>
  <si>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</si>
  <si>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</si>
  <si>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</si>
  <si>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</si>
  <si>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</si>
  <si>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</si>
  <si>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</si>
  <si>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</si>
  <si>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</si>
  <si>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</si>
  <si>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</si>
  <si>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</si>
  <si>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</si>
  <si>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</si>
  <si>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</si>
  <si>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</si>
  <si>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</si>
  <si>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</si>
  <si>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</si>
  <si>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</si>
  <si>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</si>
  <si>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</si>
  <si>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</si>
  <si>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</si>
  <si>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</si>
  <si>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</si>
  <si>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</si>
  <si>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</si>
  <si>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</si>
  <si>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</si>
  <si>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</si>
  <si>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</si>
  <si>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</si>
  <si>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</si>
  <si>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</si>
  <si>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</si>
  <si>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</si>
  <si>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</si>
  <si>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</si>
  <si>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</si>
  <si>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</si>
  <si>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</si>
  <si>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</si>
  <si>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</si>
  <si>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</si>
  <si>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</si>
  <si>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</si>
  <si>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</si>
  <si>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</si>
  <si>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</si>
  <si>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</si>
  <si>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</si>
  <si>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</si>
  <si>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</si>
  <si>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</si>
  <si>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</si>
  <si>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</si>
  <si>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</si>
  <si>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</si>
  <si>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</si>
  <si>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</si>
  <si>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</si>
  <si>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</si>
  <si>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</si>
  <si>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</si>
  <si>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</si>
  <si>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</si>
  <si>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</si>
  <si>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</si>
  <si>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</si>
  <si>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</si>
  <si>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</si>
  <si>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</si>
  <si>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</si>
  <si>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</si>
  <si>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</si>
  <si>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</si>
  <si>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</si>
  <si>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</si>
  <si>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</si>
  <si>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</si>
  <si>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</si>
  <si>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</si>
  <si>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</si>
  <si>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</si>
  <si>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</si>
  <si>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</si>
  <si>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</si>
  <si>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</si>
  <si>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</si>
  <si>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</si>
  <si>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</si>
  <si>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</si>
  <si>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</si>
  <si>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</si>
  <si>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</si>
  <si>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</si>
  <si>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</si>
  <si>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</si>
  <si>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</si>
  <si>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</si>
  <si>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</si>
  <si>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</si>
  <si>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</si>
  <si>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</si>
  <si>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</si>
  <si>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</si>
  <si>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</si>
  <si>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</si>
  <si>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</si>
  <si>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</si>
  <si>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</si>
  <si>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</si>
  <si>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</si>
  <si>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</si>
  <si>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</si>
  <si>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</si>
  <si>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</si>
  <si>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</si>
  <si>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</si>
  <si>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</si>
  <si>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</si>
  <si>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</si>
  <si>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>КОНСОЛИДИРАН</t>
  </si>
  <si>
    <t>/Д.Иванчов/</t>
  </si>
  <si>
    <t xml:space="preserve">                        /Д.Иванчов/</t>
  </si>
  <si>
    <t>Дата на съставяне:17.05.2012</t>
  </si>
  <si>
    <t>Дата на съставяне:  17.05.2012</t>
  </si>
  <si>
    <t>Дата  на съставяне:17.05.2012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</si>
</sst>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0" zoomScaleNormal="70" zoomScaleSheetLayoutView="75" workbookViewId="0" topLeftCell="E73">
      <selection activeCell="G70" sqref="G70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535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40999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2404</v>
      </c>
      <c r="H11" s="57">
        <v>2404</v>
      </c>
    </row>
    <row r="12" spans="1:8" ht="15">
      <c r="A12" s="130" t="s">
        <v>24</v>
      </c>
      <c r="B12" s="136" t="s">
        <v>25</v>
      </c>
      <c r="C12" s="56">
        <v>1843</v>
      </c>
      <c r="D12" s="56">
        <v>1899</v>
      </c>
      <c r="E12" s="132" t="s">
        <v>26</v>
      </c>
      <c r="F12" s="137" t="s">
        <v>27</v>
      </c>
      <c r="G12" s="58">
        <v>2404</v>
      </c>
      <c r="H12" s="58">
        <v>2404</v>
      </c>
    </row>
    <row r="13" spans="1:8" ht="15">
      <c r="A13" s="130" t="s">
        <v>28</v>
      </c>
      <c r="B13" s="136" t="s">
        <v>29</v>
      </c>
      <c r="C13" s="56">
        <v>99</v>
      </c>
      <c r="D13" s="56">
        <v>143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515</v>
      </c>
      <c r="D14" s="56">
        <v>525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129</v>
      </c>
      <c r="D15" s="56">
        <v>148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21</v>
      </c>
      <c r="D16" s="56">
        <v>22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309</v>
      </c>
      <c r="D17" s="56">
        <v>302</v>
      </c>
      <c r="E17" s="138" t="s">
        <v>46</v>
      </c>
      <c r="F17" s="140" t="s">
        <v>47</v>
      </c>
      <c r="G17" s="59">
        <f>G11+G14+G15+G16</f>
        <v>2404</v>
      </c>
      <c r="H17" s="59">
        <f>H11+H14+H15+H16</f>
        <v>2404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3266</v>
      </c>
      <c r="D19" s="60">
        <f>SUM(D11:D18)</f>
        <v>3389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858</v>
      </c>
      <c r="H20" s="63">
        <v>858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87</v>
      </c>
      <c r="D23" s="56">
        <v>93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254</v>
      </c>
      <c r="D24" s="56">
        <v>262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1076</v>
      </c>
      <c r="H25" s="59">
        <f>H19+H20+H21</f>
        <v>1076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20</v>
      </c>
      <c r="D26" s="56">
        <v>26</v>
      </c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361</v>
      </c>
      <c r="D27" s="60">
        <f>SUM(D23:D26)</f>
        <v>381</v>
      </c>
      <c r="E27" s="148" t="s">
        <v>83</v>
      </c>
      <c r="F27" s="137" t="s">
        <v>84</v>
      </c>
      <c r="G27" s="59">
        <f>SUM(G28:G30)</f>
        <v>-6849</v>
      </c>
      <c r="H27" s="59">
        <f>SUM(H28:H30)</f>
        <v>-6238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99</v>
      </c>
      <c r="H28" s="57">
        <v>99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-6948</v>
      </c>
      <c r="H29" s="211">
        <v>-6337</v>
      </c>
      <c r="M29" s="62"/>
    </row>
    <row r="30" spans="1:8" ht="15">
      <c r="A30" s="130" t="s">
        <v>90</v>
      </c>
      <c r="B30" s="136" t="s">
        <v>91</v>
      </c>
      <c r="C30" s="56">
        <v>2103</v>
      </c>
      <c r="D30" s="56">
        <v>2103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22</v>
      </c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2103</v>
      </c>
      <c r="D32" s="60">
        <f>D30+D31</f>
        <v>2103</v>
      </c>
      <c r="E32" s="138" t="s">
        <v>100</v>
      </c>
      <c r="F32" s="137" t="s">
        <v>101</v>
      </c>
      <c r="G32" s="211"/>
      <c r="H32" s="211">
        <v>-611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-6827</v>
      </c>
      <c r="H33" s="59">
        <f>H27+H31+H32</f>
        <v>-6849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-3347</v>
      </c>
      <c r="H36" s="59">
        <f>H25+H17+H33</f>
        <v>-3369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1209</v>
      </c>
      <c r="H39" s="63">
        <v>1186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/>
      <c r="H44" s="57"/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>
        <v>10170</v>
      </c>
      <c r="H47" s="57">
        <v>10170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101</v>
      </c>
      <c r="H48" s="57">
        <v>125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10271</v>
      </c>
      <c r="H49" s="59">
        <f>SUM(H43:H48)</f>
        <v>10295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/>
      <c r="H53" s="57"/>
    </row>
    <row r="54" spans="1:8" ht="15">
      <c r="A54" s="130" t="s">
        <v>166</v>
      </c>
      <c r="B54" s="144" t="s">
        <v>167</v>
      </c>
      <c r="C54" s="56">
        <v>291</v>
      </c>
      <c r="D54" s="56">
        <v>291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6021</v>
      </c>
      <c r="D55" s="60">
        <f>D19+D20+D21+D27+D32+D45+D51+D53+D54</f>
        <v>6164</v>
      </c>
      <c r="E55" s="132" t="s">
        <v>172</v>
      </c>
      <c r="F55" s="156" t="s">
        <v>173</v>
      </c>
      <c r="G55" s="59">
        <f>G49+G51+G52+G53+G54</f>
        <v>10271</v>
      </c>
      <c r="H55" s="59">
        <f>H49+H51+H52+H53+H54</f>
        <v>10295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1223</v>
      </c>
      <c r="D58" s="56">
        <v>1389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310</v>
      </c>
      <c r="D59" s="56">
        <v>354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11</v>
      </c>
      <c r="D60" s="56">
        <v>11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1392</v>
      </c>
      <c r="D61" s="56">
        <v>1434</v>
      </c>
      <c r="E61" s="138" t="s">
        <v>189</v>
      </c>
      <c r="F61" s="167" t="s">
        <v>190</v>
      </c>
      <c r="G61" s="59">
        <f>SUM(G62:G68)</f>
        <v>5915</v>
      </c>
      <c r="H61" s="59">
        <f>SUM(H62:H68)</f>
        <v>5995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338</v>
      </c>
      <c r="H62" s="57">
        <v>351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1885</v>
      </c>
      <c r="H63" s="57">
        <v>1885</v>
      </c>
      <c r="M63" s="62"/>
    </row>
    <row r="64" spans="1:15" ht="15">
      <c r="A64" s="130" t="s">
        <v>51</v>
      </c>
      <c r="B64" s="144" t="s">
        <v>199</v>
      </c>
      <c r="C64" s="60">
        <f>SUM(C58:C63)</f>
        <v>2936</v>
      </c>
      <c r="D64" s="60">
        <f>SUM(D58:D63)</f>
        <v>3188</v>
      </c>
      <c r="E64" s="132" t="s">
        <v>200</v>
      </c>
      <c r="F64" s="137" t="s">
        <v>201</v>
      </c>
      <c r="G64" s="57">
        <v>3096</v>
      </c>
      <c r="H64" s="57">
        <v>3244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381</v>
      </c>
      <c r="H66" s="57">
        <v>301</v>
      </c>
    </row>
    <row r="67" spans="1:8" ht="15">
      <c r="A67" s="130" t="s">
        <v>207</v>
      </c>
      <c r="B67" s="136" t="s">
        <v>208</v>
      </c>
      <c r="C67" s="56">
        <v>1976</v>
      </c>
      <c r="D67" s="56">
        <v>1974</v>
      </c>
      <c r="E67" s="132" t="s">
        <v>209</v>
      </c>
      <c r="F67" s="137" t="s">
        <v>210</v>
      </c>
      <c r="G67" s="57">
        <v>105</v>
      </c>
      <c r="H67" s="57">
        <v>91</v>
      </c>
    </row>
    <row r="68" spans="1:8" ht="15">
      <c r="A68" s="130" t="s">
        <v>211</v>
      </c>
      <c r="B68" s="136" t="s">
        <v>212</v>
      </c>
      <c r="C68" s="56">
        <v>1109</v>
      </c>
      <c r="D68" s="56">
        <v>933</v>
      </c>
      <c r="E68" s="132" t="s">
        <v>213</v>
      </c>
      <c r="F68" s="137" t="s">
        <v>214</v>
      </c>
      <c r="G68" s="57">
        <v>110</v>
      </c>
      <c r="H68" s="57">
        <v>123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565</v>
      </c>
      <c r="H69" s="57">
        <v>791</v>
      </c>
    </row>
    <row r="70" spans="1:8" ht="15">
      <c r="A70" s="130" t="s">
        <v>218</v>
      </c>
      <c r="B70" s="136" t="s">
        <v>219</v>
      </c>
      <c r="C70" s="56">
        <v>1815</v>
      </c>
      <c r="D70" s="56">
        <v>1815</v>
      </c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6480</v>
      </c>
      <c r="H71" s="66">
        <f>H59+H60+H61+H69+H70</f>
        <v>6786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51</v>
      </c>
      <c r="D72" s="56">
        <v>155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352</v>
      </c>
      <c r="D74" s="56">
        <v>332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5303</v>
      </c>
      <c r="D75" s="60">
        <f>SUM(D67:D74)</f>
        <v>5209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6480</v>
      </c>
      <c r="H79" s="67">
        <f>H71+H74+H75+H76</f>
        <v>6786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327</v>
      </c>
      <c r="D87" s="56">
        <v>292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26</v>
      </c>
      <c r="D88" s="56">
        <v>45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353</v>
      </c>
      <c r="D91" s="60">
        <f>SUM(D87:D90)</f>
        <v>337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8592</v>
      </c>
      <c r="D93" s="60">
        <f>D64+D75+D84+D91+D92</f>
        <v>8734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14613</v>
      </c>
      <c r="D94" s="69">
        <f>D93+D55</f>
        <v>14898</v>
      </c>
      <c r="E94" s="261" t="s">
        <v>270</v>
      </c>
      <c r="F94" s="184" t="s">
        <v>271</v>
      </c>
      <c r="G94" s="70">
        <f>G36+G39+G55+G79</f>
        <v>14613</v>
      </c>
      <c r="H94" s="70">
        <f>H36+H39+H55+H79</f>
        <v>14898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533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536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6">
      <selection activeCell="C41" sqref="C41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40999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1335</v>
      </c>
      <c r="D9" s="23">
        <v>1379</v>
      </c>
      <c r="E9" s="193" t="s">
        <v>285</v>
      </c>
      <c r="F9" s="309" t="s">
        <v>286</v>
      </c>
      <c r="G9" s="310">
        <v>2427</v>
      </c>
      <c r="H9" s="310">
        <v>2197</v>
      </c>
    </row>
    <row r="10" spans="1:8" ht="12">
      <c r="A10" s="193" t="s">
        <v>287</v>
      </c>
      <c r="B10" s="194" t="s">
        <v>288</v>
      </c>
      <c r="C10" s="23">
        <v>199</v>
      </c>
      <c r="D10" s="23">
        <v>186</v>
      </c>
      <c r="E10" s="193" t="s">
        <v>289</v>
      </c>
      <c r="F10" s="309" t="s">
        <v>290</v>
      </c>
      <c r="G10" s="310"/>
      <c r="H10" s="310">
        <v>15</v>
      </c>
    </row>
    <row r="11" spans="1:8" ht="12">
      <c r="A11" s="193" t="s">
        <v>291</v>
      </c>
      <c r="B11" s="194" t="s">
        <v>292</v>
      </c>
      <c r="C11" s="23">
        <v>151</v>
      </c>
      <c r="D11" s="23">
        <v>171</v>
      </c>
      <c r="E11" s="195" t="s">
        <v>293</v>
      </c>
      <c r="F11" s="309" t="s">
        <v>294</v>
      </c>
      <c r="G11" s="310">
        <v>17</v>
      </c>
      <c r="H11" s="310">
        <v>16</v>
      </c>
    </row>
    <row r="12" spans="1:8" ht="12">
      <c r="A12" s="193" t="s">
        <v>295</v>
      </c>
      <c r="B12" s="194" t="s">
        <v>296</v>
      </c>
      <c r="C12" s="23">
        <v>531</v>
      </c>
      <c r="D12" s="23">
        <v>492</v>
      </c>
      <c r="E12" s="195" t="s">
        <v>78</v>
      </c>
      <c r="F12" s="309" t="s">
        <v>297</v>
      </c>
      <c r="G12" s="310">
        <v>318</v>
      </c>
      <c r="H12" s="310">
        <v>103</v>
      </c>
    </row>
    <row r="13" spans="1:18" ht="12">
      <c r="A13" s="193" t="s">
        <v>298</v>
      </c>
      <c r="B13" s="194" t="s">
        <v>299</v>
      </c>
      <c r="C13" s="23">
        <v>88</v>
      </c>
      <c r="D13" s="23">
        <v>77</v>
      </c>
      <c r="E13" s="196" t="s">
        <v>51</v>
      </c>
      <c r="F13" s="311" t="s">
        <v>300</v>
      </c>
      <c r="G13" s="308">
        <f>SUM(G9:G12)</f>
        <v>2762</v>
      </c>
      <c r="H13" s="308">
        <f>SUM(H9:H12)</f>
        <v>2331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64</v>
      </c>
      <c r="D14" s="23">
        <v>19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59</v>
      </c>
      <c r="D15" s="24">
        <v>42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47</v>
      </c>
      <c r="D16" s="24">
        <v>35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2474</v>
      </c>
      <c r="D19" s="26">
        <f>SUM(D9:D15)+D16</f>
        <v>2401</v>
      </c>
      <c r="E19" s="199" t="s">
        <v>317</v>
      </c>
      <c r="F19" s="312" t="s">
        <v>318</v>
      </c>
      <c r="G19" s="310"/>
      <c r="H19" s="310">
        <v>1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/>
      <c r="H21" s="310"/>
    </row>
    <row r="22" spans="1:8" ht="24">
      <c r="A22" s="199" t="s">
        <v>324</v>
      </c>
      <c r="B22" s="200" t="s">
        <v>325</v>
      </c>
      <c r="C22" s="23">
        <v>219</v>
      </c>
      <c r="D22" s="23">
        <v>231</v>
      </c>
      <c r="E22" s="199" t="s">
        <v>326</v>
      </c>
      <c r="F22" s="312" t="s">
        <v>327</v>
      </c>
      <c r="G22" s="310">
        <v>3</v>
      </c>
      <c r="H22" s="310">
        <v>3</v>
      </c>
    </row>
    <row r="23" spans="1:8" ht="24">
      <c r="A23" s="193" t="s">
        <v>328</v>
      </c>
      <c r="B23" s="200" t="s">
        <v>329</v>
      </c>
      <c r="C23" s="23"/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18</v>
      </c>
      <c r="D24" s="23">
        <v>26</v>
      </c>
      <c r="E24" s="196" t="s">
        <v>103</v>
      </c>
      <c r="F24" s="314" t="s">
        <v>334</v>
      </c>
      <c r="G24" s="308">
        <f>SUM(G19:G23)</f>
        <v>3</v>
      </c>
      <c r="H24" s="308">
        <f>SUM(H19:H23)</f>
        <v>4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9</v>
      </c>
      <c r="D25" s="23">
        <v>9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246</v>
      </c>
      <c r="D26" s="26">
        <f>SUM(D22:D25)</f>
        <v>266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2720</v>
      </c>
      <c r="D28" s="27">
        <f>D26+D19</f>
        <v>2667</v>
      </c>
      <c r="E28" s="41" t="s">
        <v>339</v>
      </c>
      <c r="F28" s="314" t="s">
        <v>340</v>
      </c>
      <c r="G28" s="308">
        <f>G13+G15+G24</f>
        <v>2765</v>
      </c>
      <c r="H28" s="308">
        <f>H13+H15+H24</f>
        <v>2335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45</v>
      </c>
      <c r="D30" s="27">
        <f>IF((H28-D28)&gt;0,H28-D28,0)</f>
        <v>0</v>
      </c>
      <c r="E30" s="41" t="s">
        <v>343</v>
      </c>
      <c r="F30" s="314" t="s">
        <v>344</v>
      </c>
      <c r="G30" s="30">
        <f>IF((C28-G28)&gt;0,C28-G28,0)</f>
        <v>0</v>
      </c>
      <c r="H30" s="30">
        <f>IF((D28-H28)&gt;0,D28-H28,0)</f>
        <v>332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2720</v>
      </c>
      <c r="D33" s="26">
        <f>D28+D31+D32</f>
        <v>2667</v>
      </c>
      <c r="E33" s="41" t="s">
        <v>353</v>
      </c>
      <c r="F33" s="314" t="s">
        <v>354</v>
      </c>
      <c r="G33" s="30">
        <f>G32+G31+G28</f>
        <v>2765</v>
      </c>
      <c r="H33" s="30">
        <f>H32+H31+H28</f>
        <v>2335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45</v>
      </c>
      <c r="D34" s="27">
        <f>IF((H33-D33)&gt;0,H33-D33,0)</f>
        <v>0</v>
      </c>
      <c r="E34" s="42" t="s">
        <v>357</v>
      </c>
      <c r="F34" s="314" t="s">
        <v>358</v>
      </c>
      <c r="G34" s="308">
        <f>IF((C33-G33)&gt;0,C33-G33,0)</f>
        <v>0</v>
      </c>
      <c r="H34" s="308">
        <f>IF((D33-H33)&gt;0,D33-H33,0)</f>
        <v>332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45</v>
      </c>
      <c r="D39" s="264">
        <f>+IF((H33-D33-D35)&gt;0,H33-D33-D35,0)</f>
        <v>0</v>
      </c>
      <c r="E39" s="208" t="s">
        <v>369</v>
      </c>
      <c r="F39" s="318" t="s">
        <v>370</v>
      </c>
      <c r="G39" s="319">
        <f>IF(G34&gt;0,IF(C35+G34&lt;0,0,C35+G34),IF(C34-C35&lt;0,C35-C34,0))</f>
        <v>0</v>
      </c>
      <c r="H39" s="319">
        <f>IF(H34&gt;0,IF(D35+H34&lt;0,0,D35+H34),IF(D34-D35&lt;0,D35-D34,0))</f>
        <v>332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>
        <v>23</v>
      </c>
      <c r="D40" s="28"/>
      <c r="E40" s="41" t="s">
        <v>371</v>
      </c>
      <c r="F40" s="318" t="s">
        <v>373</v>
      </c>
      <c r="G40" s="310"/>
      <c r="H40" s="310">
        <v>25</v>
      </c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22</v>
      </c>
      <c r="D41" s="29">
        <f>IF(H39=0,IF(D39-D40&gt;0,D39-D40+H40,0),IF(H39-H40&lt;0,H40-H39+D39,0))</f>
        <v>0</v>
      </c>
      <c r="E41" s="41" t="s">
        <v>376</v>
      </c>
      <c r="F41" s="329" t="s">
        <v>377</v>
      </c>
      <c r="G41" s="29">
        <f>IF(C39=0,IF(G39-G40&gt;0,G39-G40+C40,0),IF(C39-C40&lt;0,C40-C39+G40,0))</f>
        <v>0</v>
      </c>
      <c r="H41" s="29">
        <f>IF(D39=0,IF(H39-H40&gt;0,H39-H40+D40,0),IF(D39-D40&lt;0,D40-D39+H40,0))</f>
        <v>307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2765</v>
      </c>
      <c r="D42" s="30">
        <f>D33+D35+D39</f>
        <v>2667</v>
      </c>
      <c r="E42" s="42" t="s">
        <v>380</v>
      </c>
      <c r="F42" s="43" t="s">
        <v>381</v>
      </c>
      <c r="G42" s="30">
        <f>G39+G33</f>
        <v>2765</v>
      </c>
      <c r="H42" s="30">
        <f>H39+H33</f>
        <v>2667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41046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533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536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80" zoomScaleNormal="80" workbookViewId="0" topLeftCell="A16">
      <selection activeCell="C47" sqref="C47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40999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2475</v>
      </c>
      <c r="D10" s="31">
        <v>2339</v>
      </c>
      <c r="E10" s="44"/>
      <c r="F10" s="44"/>
    </row>
    <row r="11" spans="1:13" ht="12">
      <c r="A11" s="227" t="s">
        <v>389</v>
      </c>
      <c r="B11" s="228" t="s">
        <v>390</v>
      </c>
      <c r="C11" s="31">
        <v>-1596</v>
      </c>
      <c r="D11" s="31">
        <v>-1723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-403</v>
      </c>
      <c r="D13" s="31">
        <v>-1535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70</v>
      </c>
      <c r="D14" s="31">
        <v>-6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/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-15</v>
      </c>
      <c r="D18" s="31">
        <v>-12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-27</v>
      </c>
      <c r="D19" s="31">
        <v>-15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504</v>
      </c>
      <c r="D20" s="32">
        <f>SUM(D10:D19)</f>
        <v>-952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-48</v>
      </c>
      <c r="D22" s="31">
        <v>-40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-48</v>
      </c>
      <c r="D32" s="32">
        <f>SUM(D22:D31)</f>
        <v>-40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144</v>
      </c>
      <c r="D36" s="31">
        <v>55</v>
      </c>
      <c r="E36" s="44"/>
      <c r="F36" s="44"/>
    </row>
    <row r="37" spans="1:6" ht="12">
      <c r="A37" s="227" t="s">
        <v>438</v>
      </c>
      <c r="B37" s="228" t="s">
        <v>439</v>
      </c>
      <c r="C37" s="31">
        <v>-141</v>
      </c>
      <c r="D37" s="31">
        <v>-77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-437</v>
      </c>
      <c r="D39" s="31"/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-6</v>
      </c>
      <c r="D41" s="31">
        <v>-4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-440</v>
      </c>
      <c r="D42" s="32">
        <f>SUM(D34:D41)</f>
        <v>-26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16</v>
      </c>
      <c r="D43" s="32">
        <f>D42+D32+D20</f>
        <v>-1018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337</v>
      </c>
      <c r="D44" s="46">
        <v>1426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353</v>
      </c>
      <c r="D45" s="32">
        <f>D44+D43</f>
        <v>408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353</v>
      </c>
      <c r="D46" s="33">
        <v>408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539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534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537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zoomScale="70" zoomScaleNormal="70" workbookViewId="0" topLeftCell="A1">
      <selection activeCell="M17" sqref="M17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40999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2404</v>
      </c>
      <c r="D11" s="35">
        <f>'справка №1-БАЛАНС'!H19</f>
        <v>0</v>
      </c>
      <c r="E11" s="35">
        <f>'справка №1-БАЛАНС'!H20</f>
        <v>858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99</v>
      </c>
      <c r="J11" s="35">
        <f>'справка №1-БАЛАНС'!H29+'справка №1-БАЛАНС'!H32</f>
        <v>-6948</v>
      </c>
      <c r="K11" s="37"/>
      <c r="L11" s="239">
        <f>SUM(C11:K11)</f>
        <v>-3369</v>
      </c>
      <c r="M11" s="35">
        <f>'справка №1-БАЛАНС'!H39</f>
        <v>1186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2404</v>
      </c>
      <c r="D15" s="38">
        <f aca="true" t="shared" si="2" ref="D15:M15">D11+D12</f>
        <v>0</v>
      </c>
      <c r="E15" s="38">
        <f t="shared" si="2"/>
        <v>858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99</v>
      </c>
      <c r="J15" s="38">
        <f t="shared" si="2"/>
        <v>-6948</v>
      </c>
      <c r="K15" s="38">
        <f t="shared" si="2"/>
        <v>0</v>
      </c>
      <c r="L15" s="239">
        <f t="shared" si="1"/>
        <v>-3369</v>
      </c>
      <c r="M15" s="38">
        <f t="shared" si="2"/>
        <v>1186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22</v>
      </c>
      <c r="J16" s="240">
        <f>+'справка №1-БАЛАНС'!G32</f>
        <v>0</v>
      </c>
      <c r="K16" s="37"/>
      <c r="L16" s="239">
        <f t="shared" si="1"/>
        <v>22</v>
      </c>
      <c r="M16" s="37">
        <v>23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/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2404</v>
      </c>
      <c r="D29" s="36">
        <f aca="true" t="shared" si="6" ref="D29:M29">D17+D20+D21+D24+D28+D27+D15+D16</f>
        <v>0</v>
      </c>
      <c r="E29" s="36">
        <f t="shared" si="6"/>
        <v>858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121</v>
      </c>
      <c r="J29" s="36">
        <f t="shared" si="6"/>
        <v>-6948</v>
      </c>
      <c r="K29" s="36">
        <f t="shared" si="6"/>
        <v>0</v>
      </c>
      <c r="L29" s="239">
        <f t="shared" si="1"/>
        <v>-3347</v>
      </c>
      <c r="M29" s="36">
        <f t="shared" si="6"/>
        <v>1209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2404</v>
      </c>
      <c r="D32" s="36">
        <f t="shared" si="7"/>
        <v>0</v>
      </c>
      <c r="E32" s="36">
        <f t="shared" si="7"/>
        <v>858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121</v>
      </c>
      <c r="J32" s="36">
        <f t="shared" si="7"/>
        <v>-6948</v>
      </c>
      <c r="K32" s="36">
        <f t="shared" si="7"/>
        <v>0</v>
      </c>
      <c r="L32" s="239">
        <f t="shared" si="1"/>
        <v>-3347</v>
      </c>
      <c r="M32" s="36">
        <f>M29+M30+M31</f>
        <v>1209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pavkata</cp:lastModifiedBy>
  <cp:lastPrinted>2012-05-16T05:24:09Z</cp:lastPrinted>
  <dcterms:created xsi:type="dcterms:W3CDTF">2000-06-29T12:02:40Z</dcterms:created>
  <dcterms:modified xsi:type="dcterms:W3CDTF">2012-05-30T10:52:40Z</dcterms:modified>
  <cp:category/>
  <cp:version/>
  <cp:contentType/>
  <cp:contentStatus/>
</cp:coreProperties>
</file>