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<sst xmlns="http://schemas.openxmlformats.org/spreadsheetml/2006/main" count="1072" uniqueCount="880">
  <si>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</si>
  <si>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</si>
  <si>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</si>
  <si>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</si>
  <si>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</si>
  <si>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</si>
  <si>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</si>
  <si>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</si>
  <si>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</si>
  <si>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</si>
  <si>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</si>
  <si>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</si>
  <si>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</si>
  <si>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</si>
  <si>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</si>
  <si>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</si>
  <si>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</si>
  <si>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</si>
  <si>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</si>
  <si>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</si>
  <si>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</si>
  <si>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</si>
  <si>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</si>
  <si>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</si>
  <si>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</si>
  <si>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</si>
  <si>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</si>
  <si>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</si>
  <si>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</si>
  <si>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</si>
  <si>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</si>
  <si>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</si>
  <si>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</si>
  <si>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</si>
  <si>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</si>
  <si>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</si>
  <si>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</si>
  <si>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</si>
  <si>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</si>
  <si>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</si>
  <si>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</si>
  <si>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</si>
  <si>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</si>
  <si>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</si>
  <si>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</si>
  <si>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</si>
  <si>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</si>
  <si>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</si>
  <si>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</si>
  <si>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</si>
  <si>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</si>
  <si>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</si>
  <si>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</si>
  <si>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</si>
  <si>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</si>
  <si>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</si>
  <si>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</si>
  <si>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</si>
  <si>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</si>
  <si>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</si>
  <si>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</si>
  <si>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</si>
  <si>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</si>
  <si>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</si>
  <si>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</si>
  <si>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</si>
  <si>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</si>
  <si>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</si>
  <si>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</si>
  <si>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</si>
  <si>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</si>
  <si>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</si>
  <si>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</si>
  <si>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</si>
  <si>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</si>
  <si>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</si>
  <si>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</si>
  <si>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</si>
  <si>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</si>
  <si>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</si>
  <si>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</si>
  <si>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</si>
  <si>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</si>
  <si>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</si>
  <si>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</si>
  <si>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</si>
  <si>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</si>
  <si>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</si>
  <si>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</si>
  <si>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</si>
  <si>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</si>
  <si>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</si>
  <si>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</si>
  <si>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</si>
  <si>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</si>
  <si>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</si>
  <si>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</si>
  <si>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</si>
  <si>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</si>
  <si>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</si>
  <si>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</si>
  <si>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</si>
  <si>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</si>
  <si>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</si>
  <si>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</si>
  <si>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</si>
  <si>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</si>
  <si>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</si>
  <si>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</si>
  <si>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</si>
  <si>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</si>
  <si>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</si>
  <si>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</si>
  <si>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</si>
  <si>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</si>
  <si>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</si>
  <si>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</si>
  <si>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</si>
  <si>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</si>
  <si>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</si>
  <si>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</si>
  <si>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</si>
  <si>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</si>
  <si>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</si>
  <si>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</si>
  <si>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</si>
  <si>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</si>
  <si>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</si>
  <si>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</si>
  <si>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</si>
  <si>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</si>
  <si>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</si>
  <si>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</si>
  <si>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</si>
  <si>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</si>
  <si>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</si>
  <si>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</si>
  <si>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</si>
  <si>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</si>
  <si>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</si>
  <si>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</si>
  <si>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</si>
  <si>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</si>
  <si>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</si>
  <si>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</si>
  <si>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</si>
  <si>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</si>
  <si>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</si>
  <si>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</si>
  <si>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</si>
  <si>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</si>
  <si>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</si>
  <si>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</si>
  <si>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</si>
  <si>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</si>
  <si>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</si>
  <si>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</si>
  <si>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</si>
  <si>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</si>
  <si>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</si>
  <si>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</si>
  <si>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</si>
  <si>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</si>
  <si>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</si>
  <si>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</si>
  <si>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</si>
  <si>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</si>
  <si>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</si>
  <si>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</si>
  <si>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</si>
  <si>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</si>
  <si>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</si>
  <si>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</si>
  <si>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</si>
  <si>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</si>
  <si>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</si>
  <si>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</si>
  <si>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</si>
  <si>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</si>
  <si>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</si>
  <si>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</si>
  <si>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</si>
  <si>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</si>
  <si>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</si>
  <si>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</si>
  <si>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</si>
  <si>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</si>
  <si>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</si>
  <si>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</si>
  <si>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</si>
  <si>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</si>
  <si>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</si>
  <si>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</si>
  <si>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</si>
  <si>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</si>
  <si>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</si>
  <si>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</si>
  <si>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</si>
  <si>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</si>
  <si>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</si>
  <si>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</si>
  <si>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</si>
  <si>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</si>
  <si>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</si>
  <si>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</si>
  <si>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</si>
  <si>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</si>
  <si>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</si>
  <si>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</si>
  <si>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</si>
  <si>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</si>
  <si>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</si>
  <si>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</si>
  <si>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</si>
  <si>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</si>
  <si>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</si>
  <si>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</si>
  <si>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</si>
  <si>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</si>
  <si>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</si>
  <si>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</si>
  <si>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</si>
  <si>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</si>
  <si>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</si>
  <si>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</si>
  <si>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</si>
  <si>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</si>
  <si>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</si>
  <si>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</si>
  <si>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</si>
  <si>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</si>
  <si>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</si>
  <si>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</si>
  <si>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</si>
  <si>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</si>
  <si>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</si>
  <si>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</si>
  <si>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</si>
  <si>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</si>
  <si>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</si>
  <si>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</si>
  <si>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</si>
  <si>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</si>
  <si>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</si>
  <si>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</si>
  <si>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</si>
  <si>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</si>
  <si>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</si>
  <si>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</si>
  <si>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</si>
  <si>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</si>
  <si>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</si>
  <si>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</si>
  <si>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</si>
  <si>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</si>
  <si>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</si>
  <si>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</si>
  <si>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</si>
  <si>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</si>
  <si>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</si>
  <si>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</si>
  <si>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</si>
  <si>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</si>
  <si>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</si>
  <si>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</si>
  <si>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</si>
  <si>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</si>
  <si>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</si>
  <si>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</si>
  <si>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</si>
  <si>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</si>
  <si>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</si>
  <si>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</si>
  <si>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</si>
  <si>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</si>
  <si>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</si>
  <si>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</si>
  <si>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</si>
  <si>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</si>
  <si>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</si>
  <si>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</si>
  <si>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</si>
  <si>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</si>
  <si>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</si>
  <si>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</si>
  <si>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</si>
  <si>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</si>
  <si>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</si>
  <si>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</si>
  <si>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</si>
  <si>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</si>
  <si>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</si>
  <si>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</si>
  <si>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</si>
  <si>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</si>
  <si>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</si>
  <si>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</si>
  <si>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</si>
  <si>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</si>
  <si>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</si>
  <si>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</si>
  <si>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</si>
  <si>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</si>
  <si>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</si>
  <si>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</si>
  <si>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</si>
  <si>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</si>
  <si>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</si>
  <si>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</si>
  <si>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</si>
  <si>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</si>
  <si>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</si>
  <si>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</si>
  <si>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</si>
  <si>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</si>
  <si>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</si>
  <si>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</si>
  <si>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</si>
  <si>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</si>
  <si>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</si>
  <si>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</si>
  <si>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</si>
  <si>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</si>
  <si>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</si>
  <si>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</si>
  <si>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</si>
  <si>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</si>
  <si>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</si>
  <si>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</si>
  <si>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</si>
  <si>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</si>
  <si>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</si>
  <si>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</si>
  <si>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</si>
  <si>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</si>
  <si>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</si>
  <si>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</si>
  <si>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</si>
  <si>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</si>
  <si>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</si>
  <si>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</si>
  <si>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</si>
  <si>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</si>
  <si>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</si>
  <si>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</si>
  <si>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</si>
  <si>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</si>
  <si>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</si>
  <si>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</si>
  <si>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</si>
  <si>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</si>
  <si>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</si>
  <si>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</si>
  <si>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</si>
  <si>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</si>
  <si>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</si>
  <si>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</si>
  <si>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</si>
  <si>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</si>
  <si>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</si>
  <si>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</si>
  <si>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</si>
  <si>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</si>
  <si>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</si>
  <si>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</si>
  <si>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</si>
  <si>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</si>
  <si>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</si>
  <si>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</si>
  <si>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</si>
  <si>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</si>
  <si>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</si>
  <si>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</si>
  <si>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</si>
  <si>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</si>
  <si>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</si>
  <si>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</si>
  <si>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</si>
  <si>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</si>
  <si>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</si>
  <si>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</si>
  <si>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</si>
  <si>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</si>
  <si>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</si>
  <si>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</si>
  <si>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</si>
  <si>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</si>
  <si>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</si>
  <si>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</si>
  <si>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</si>
  <si>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</si>
  <si>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</si>
  <si>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</si>
  <si>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</si>
  <si>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</si>
  <si>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</si>
  <si>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</si>
  <si>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</si>
  <si>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</si>
  <si>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</si>
  <si>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</si>
  <si>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</si>
  <si>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</si>
  <si>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</si>
  <si>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</si>
  <si>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</si>
  <si>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</si>
  <si>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</si>
  <si>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</si>
  <si>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</si>
  <si>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</si>
  <si>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</si>
  <si>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</si>
  <si>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</si>
  <si>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</si>
  <si>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</si>
  <si>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</si>
  <si>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</si>
  <si>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</si>
  <si>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</si>
  <si>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</si>
  <si>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</si>
  <si>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</si>
  <si>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</si>
  <si>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</si>
  <si>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</si>
  <si>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</si>
  <si>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</si>
  <si>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</si>
  <si>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</si>
  <si>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</si>
  <si>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</si>
  <si>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</si>
  <si>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</si>
  <si>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</si>
  <si>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</si>
  <si>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</si>
  <si>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</si>
  <si>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</si>
  <si>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</si>
  <si>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</si>
  <si>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</si>
  <si>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</si>
  <si>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</si>
  <si>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</si>
  <si>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</si>
  <si>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</si>
  <si>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</si>
  <si>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</si>
  <si>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</si>
  <si>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</si>
  <si>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</si>
  <si>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</si>
  <si>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</si>
  <si>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</si>
  <si>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</si>
  <si>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</si>
  <si>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</si>
  <si>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</si>
  <si>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</si>
  <si>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</si>
  <si>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</si>
  <si>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</si>
  <si>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</si>
  <si>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</si>
  <si>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</si>
  <si>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</si>
  <si>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</si>
  <si>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</si>
  <si>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</si>
  <si>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</si>
  <si>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</si>
  <si>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</si>
  <si>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</si>
  <si>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</si>
  <si>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</si>
  <si>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</si>
  <si>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</si>
  <si>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</si>
  <si>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</si>
  <si>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</si>
  <si>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</si>
  <si>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</si>
  <si>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</si>
  <si>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</si>
  <si>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</si>
  <si>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</si>
  <si>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</si>
  <si>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</si>
  <si>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</si>
  <si>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</si>
  <si>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</si>
  <si>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</si>
  <si>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</si>
  <si>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</si>
  <si>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</si>
  <si>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</si>
  <si>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</si>
  <si>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</si>
  <si>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</si>
  <si>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</si>
  <si>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</si>
  <si>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</si>
  <si>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</si>
  <si>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</si>
  <si>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</si>
  <si>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</si>
  <si>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</si>
  <si>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</si>
  <si>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</si>
  <si>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</si>
  <si>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</si>
  <si>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</si>
  <si>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</si>
  <si>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</si>
  <si>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</si>
  <si>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</si>
  <si>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</si>
  <si>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</si>
  <si>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</si>
  <si>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</si>
  <si>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</si>
  <si>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</si>
  <si>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</si>
  <si>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</si>
  <si>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</si>
  <si>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</si>
  <si>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</si>
  <si>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</si>
  <si>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</si>
  <si>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</si>
  <si>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</si>
  <si>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</si>
  <si>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</si>
  <si>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</si>
  <si>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</si>
  <si>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</si>
  <si>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</si>
  <si>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</si>
  <si>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</si>
  <si>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</si>
  <si>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</si>
  <si>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</si>
  <si>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</si>
  <si>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</si>
  <si>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</si>
  <si>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</si>
  <si>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</si>
  <si>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</si>
  <si>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</si>
  <si>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</si>
  <si>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</si>
  <si>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</si>
  <si>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</si>
  <si>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</si>
  <si>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</si>
  <si>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</si>
  <si>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</si>
  <si>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</si>
  <si>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</si>
  <si>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</si>
  <si>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</si>
  <si>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</si>
  <si>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</si>
  <si>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</si>
  <si>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</si>
  <si>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</si>
  <si>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</si>
  <si>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</si>
  <si>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</si>
  <si>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</si>
  <si>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</si>
  <si>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</si>
  <si>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</si>
  <si>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</si>
  <si>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</si>
  <si>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</si>
  <si>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</si>
  <si>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</si>
  <si>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</si>
  <si>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</si>
  <si>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</si>
  <si>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</si>
  <si>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</si>
  <si>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</si>
  <si>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</si>
  <si>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</si>
  <si>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</si>
  <si>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</si>
  <si>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</si>
  <si>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</si>
  <si>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</si>
  <si>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</si>
  <si>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</si>
  <si>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</si>
  <si>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</si>
  <si>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</si>
  <si>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</si>
  <si>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</si>
  <si>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</si>
  <si>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</si>
  <si>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</si>
  <si>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</si>
  <si>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</si>
  <si>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</si>
  <si>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</si>
  <si>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</si>
  <si>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</si>
  <si>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</si>
  <si>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</si>
  <si>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</si>
  <si>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</si>
  <si>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</si>
  <si>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</si>
  <si>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</si>
  <si>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</si>
  <si>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</si>
  <si>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</si>
  <si>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</si>
  <si>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</si>
  <si>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</si>
  <si>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</si>
  <si>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</si>
  <si>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</si>
  <si>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</si>
  <si>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</si>
  <si>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</si>
  <si>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</si>
  <si>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</si>
  <si>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</si>
  <si>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</si>
  <si>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</si>
  <si>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</si>
  <si>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</si>
  <si>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</si>
  <si>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</si>
  <si>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</si>
  <si>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</si>
  <si>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</si>
  <si>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</si>
  <si>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</si>
  <si>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</si>
  <si>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</si>
  <si>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</si>
  <si>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</si>
  <si>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</si>
  <si>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</si>
  <si>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</si>
  <si>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</si>
  <si>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</si>
  <si>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</si>
  <si>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</si>
  <si>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</si>
  <si>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</si>
  <si>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</si>
  <si>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</si>
  <si>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</si>
  <si>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</si>
  <si>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</si>
  <si>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</si>
  <si>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</si>
  <si>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</si>
  <si>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</si>
  <si>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</si>
  <si>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</si>
  <si>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</si>
  <si>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</si>
  <si>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</si>
  <si>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</si>
  <si>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</si>
  <si>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</si>
  <si>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</si>
  <si>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</si>
  <si>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</si>
  <si>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</si>
  <si>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</si>
  <si>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</si>
  <si>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</si>
  <si>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</si>
  <si>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</si>
  <si>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</si>
  <si>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</si>
  <si>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</si>
  <si>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</si>
  <si>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</si>
  <si>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</si>
  <si>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</si>
  <si>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</si>
  <si>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</si>
  <si>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</si>
  <si>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</si>
  <si>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</si>
  <si>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</si>
  <si>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</si>
  <si>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</si>
  <si>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</si>
  <si>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</si>
  <si>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</si>
  <si>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</si>
  <si>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</si>
  <si>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</si>
  <si>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</si>
  <si>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</si>
  <si>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</si>
  <si>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</si>
  <si>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</si>
  <si>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</si>
  <si>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</si>
  <si>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</si>
  <si>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</si>
  <si>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</si>
  <si>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</si>
  <si>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</si>
  <si>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</si>
  <si>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</si>
  <si>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</si>
  <si>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</si>
  <si>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</si>
  <si>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</si>
  <si>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</si>
  <si>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</si>
  <si>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</si>
  <si>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</si>
  <si>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</si>
  <si>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</si>
  <si>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</si>
  <si>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</si>
  <si>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</si>
  <si>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</si>
  <si>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</si>
  <si>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</si>
  <si>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</si>
  <si>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</si>
  <si>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</si>
  <si>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</si>
  <si>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</si>
  <si>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</si>
  <si>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</si>
  <si>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</si>
  <si>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</si>
  <si>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</si>
  <si>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</si>
  <si>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</si>
  <si>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</si>
  <si>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</si>
  <si>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</si>
  <si>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</si>
  <si>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</si>
  <si>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</si>
  <si>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</si>
  <si>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</si>
  <si>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</si>
  <si>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</si>
  <si>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</si>
  <si>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</si>
  <si>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</si>
  <si>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</si>
  <si>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</si>
  <si>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</si>
  <si>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</si>
  <si>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</si>
  <si>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</si>
  <si>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</si>
  <si>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</si>
  <si>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</si>
  <si>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</si>
  <si>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</si>
  <si>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</si>
  <si>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</si>
  <si>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</si>
  <si>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</si>
  <si>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</si>
  <si>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</si>
  <si>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</si>
  <si>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</si>
  <si>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</si>
  <si>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</si>
  <si>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</si>
  <si>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</si>
  <si>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</si>
  <si>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</si>
  <si>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</si>
  <si>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</si>
  <si>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</si>
  <si>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</si>
  <si>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</si>
  <si>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</si>
  <si>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</si>
  <si>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</si>
  <si>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</si>
  <si>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</si>
  <si>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</si>
  <si>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</si>
  <si>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</si>
  <si>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</si>
  <si>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</si>
  <si>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</si>
  <si>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</si>
  <si>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</si>
  <si>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</si>
  <si>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</si>
  <si>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</si>
  <si>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</si>
  <si>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</si>
  <si>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</si>
  <si>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</si>
  <si>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</si>
  <si>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</si>
  <si>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</si>
  <si>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</si>
  <si>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</si>
  <si>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</si>
  <si>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</si>
  <si>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</si>
  <si>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</si>
  <si>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</si>
  <si>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</si>
  <si>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</si>
  <si>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</si>
  <si>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</si>
  <si>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</si>
  <si>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</si>
  <si>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</si>
  <si>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</si>
  <si>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</si>
  <si>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</si>
  <si>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</si>
  <si>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</si>
  <si>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</si>
  <si>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</si>
  <si>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</si>
  <si>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</si>
  <si>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</si>
  <si>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</si>
  <si>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</si>
  <si>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</si>
  <si>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</si>
  <si>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</si>
  <si>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</si>
  <si>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</si>
  <si>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</si>
  <si>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</si>
  <si>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</si>
  <si>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</si>
  <si>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</si>
  <si>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</si>
  <si>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</si>
  <si>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</si>
  <si>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</si>
  <si>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</si>
  <si>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</si>
  <si>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</si>
  <si>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</si>
  <si>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</si>
  <si>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</si>
  <si>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</si>
  <si>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</si>
  <si>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</si>
  <si>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</si>
  <si>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</si>
  <si>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</si>
  <si>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</si>
  <si>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</si>
  <si>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</si>
  <si>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</si>
  <si>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</si>
  <si>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</si>
  <si>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</si>
  <si>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</si>
  <si>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</si>
  <si>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</si>
  <si>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</si>
  <si>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</si>
  <si>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</si>
  <si>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</si>
  <si>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>Дата на съставяне: 13.03.2009</t>
  </si>
  <si>
    <t xml:space="preserve">Дата на съставяне:  13.03.2009                                </t>
  </si>
  <si>
    <t xml:space="preserve">                        /Д.Иванчов/</t>
  </si>
  <si>
    <t xml:space="preserve">Дата  на съставяне:   13.03.2009                                                                                                                    </t>
  </si>
  <si>
    <t>Дата на съставяне:13.03.2009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</si>
</sst>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1479</v>
      </c>
      <c r="D12" s="151">
        <v>1508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598</v>
      </c>
      <c r="D13" s="151">
        <v>475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326</v>
      </c>
      <c r="D14" s="151">
        <v>177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378</v>
      </c>
      <c r="D15" s="151">
        <v>439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828</v>
      </c>
      <c r="D17" s="151">
        <v>561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3897</v>
      </c>
      <c r="D19" s="155">
        <f>SUM(D11:D18)</f>
        <v>3447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90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-1653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-1575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3401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3376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25</v>
      </c>
      <c r="E36" s="237" t="s">
        <v>110</v>
      </c>
      <c r="F36" s="261" t="s">
        <v>111</v>
      </c>
      <c r="G36" s="154">
        <f>G25+G17+G33</f>
        <v>830</v>
      </c>
      <c r="H36" s="154">
        <f>H25+H17+H33</f>
        <v>2483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3401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443</v>
      </c>
      <c r="H48" s="152">
        <v>337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11200</v>
      </c>
      <c r="H49" s="154">
        <f>SUM(H43:H48)</f>
        <v>11094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207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7663</v>
      </c>
      <c r="D55" s="155">
        <f>D19+D20+D21+D27+D32+D45+D51+D53+D54</f>
        <v>7130</v>
      </c>
      <c r="E55" s="237" t="s">
        <v>172</v>
      </c>
      <c r="F55" s="261" t="s">
        <v>173</v>
      </c>
      <c r="G55" s="154">
        <f>G49+G51+G52+G53+G54</f>
        <v>11216</v>
      </c>
      <c r="H55" s="154">
        <f>H49+H51+H52+H53+H54</f>
        <v>11117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1367</v>
      </c>
      <c r="D58" s="151">
        <v>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312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25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1054</v>
      </c>
      <c r="D61" s="151">
        <v>830</v>
      </c>
      <c r="E61" s="243" t="s">
        <v>189</v>
      </c>
      <c r="F61" s="272" t="s">
        <v>190</v>
      </c>
      <c r="G61" s="154">
        <f>SUM(G62:G68)</f>
        <v>2238</v>
      </c>
      <c r="H61" s="154">
        <f>SUM(H62:H68)</f>
        <v>542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41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2733</v>
      </c>
      <c r="D64" s="155">
        <f>SUM(D58:D63)</f>
        <v>2244</v>
      </c>
      <c r="E64" s="237" t="s">
        <v>200</v>
      </c>
      <c r="F64" s="242" t="s">
        <v>201</v>
      </c>
      <c r="G64" s="152">
        <v>1946</v>
      </c>
      <c r="H64" s="152">
        <v>299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119</v>
      </c>
      <c r="H66" s="152">
        <v>103</v>
      </c>
    </row>
    <row r="67" spans="1:8" ht="15">
      <c r="A67" s="235" t="s">
        <v>207</v>
      </c>
      <c r="B67" s="241" t="s">
        <v>208</v>
      </c>
      <c r="C67" s="151">
        <v>15</v>
      </c>
      <c r="D67" s="151">
        <v>361</v>
      </c>
      <c r="E67" s="237" t="s">
        <v>209</v>
      </c>
      <c r="F67" s="242" t="s">
        <v>210</v>
      </c>
      <c r="G67" s="152">
        <v>28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366</v>
      </c>
      <c r="D68" s="151">
        <v>775</v>
      </c>
      <c r="E68" s="237" t="s">
        <v>213</v>
      </c>
      <c r="F68" s="242" t="s">
        <v>214</v>
      </c>
      <c r="G68" s="152">
        <v>104</v>
      </c>
      <c r="H68" s="152">
        <v>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172</v>
      </c>
      <c r="H69" s="152">
        <v>15</v>
      </c>
    </row>
    <row r="70" spans="1:8" ht="15">
      <c r="A70" s="235" t="s">
        <v>218</v>
      </c>
      <c r="B70" s="241" t="s">
        <v>219</v>
      </c>
      <c r="C70" s="151">
        <v>1815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421</v>
      </c>
      <c r="D71" s="151"/>
      <c r="E71" s="253" t="s">
        <v>46</v>
      </c>
      <c r="F71" s="273" t="s">
        <v>224</v>
      </c>
      <c r="G71" s="161">
        <f>G59+G60+G61+G69+G70</f>
        <v>2410</v>
      </c>
      <c r="H71" s="161">
        <f>H59+H60+H61+H69+H70</f>
        <v>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</v>
      </c>
      <c r="D72" s="151">
        <v>152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866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3503</v>
      </c>
      <c r="D75" s="155">
        <f>SUM(D67:D74)</f>
        <v>1302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2410</v>
      </c>
      <c r="H79" s="162">
        <f>H71+H74+H75+H76</f>
        <v>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541</v>
      </c>
      <c r="D83" s="151">
        <v>3459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541</v>
      </c>
      <c r="D84" s="155">
        <f>D83+D82+D78</f>
        <v>3459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6793</v>
      </c>
      <c r="D93" s="155">
        <f>D64+D75+D84+D91+D92</f>
        <v>7027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14456</v>
      </c>
      <c r="D94" s="164">
        <f>D93+D55</f>
        <v>14157</v>
      </c>
      <c r="E94" s="449" t="s">
        <v>270</v>
      </c>
      <c r="F94" s="289" t="s">
        <v>271</v>
      </c>
      <c r="G94" s="165">
        <f>G36+G39+G55+G79</f>
        <v>14456</v>
      </c>
      <c r="H94" s="165">
        <f>H36+H39+H55+H79</f>
        <v>14157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39813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4481</v>
      </c>
      <c r="D9" s="46">
        <v>3217</v>
      </c>
      <c r="E9" s="298" t="s">
        <v>285</v>
      </c>
      <c r="F9" s="549" t="s">
        <v>286</v>
      </c>
      <c r="G9" s="550">
        <v>7078</v>
      </c>
      <c r="H9" s="550">
        <v>6050</v>
      </c>
    </row>
    <row r="10" spans="1:8" ht="12">
      <c r="A10" s="298" t="s">
        <v>287</v>
      </c>
      <c r="B10" s="299" t="s">
        <v>288</v>
      </c>
      <c r="C10" s="46">
        <v>1315</v>
      </c>
      <c r="D10" s="46">
        <v>503</v>
      </c>
      <c r="E10" s="298" t="s">
        <v>289</v>
      </c>
      <c r="F10" s="549" t="s">
        <v>290</v>
      </c>
      <c r="G10" s="550">
        <v>141</v>
      </c>
      <c r="H10" s="550">
        <v>133</v>
      </c>
    </row>
    <row r="11" spans="1:8" ht="12">
      <c r="A11" s="298" t="s">
        <v>291</v>
      </c>
      <c r="B11" s="299" t="s">
        <v>292</v>
      </c>
      <c r="C11" s="46">
        <v>491</v>
      </c>
      <c r="D11" s="46">
        <v>372</v>
      </c>
      <c r="E11" s="300" t="s">
        <v>293</v>
      </c>
      <c r="F11" s="549" t="s">
        <v>294</v>
      </c>
      <c r="G11" s="550">
        <v>350</v>
      </c>
      <c r="H11" s="550">
        <v>153</v>
      </c>
    </row>
    <row r="12" spans="1:8" ht="12">
      <c r="A12" s="298" t="s">
        <v>295</v>
      </c>
      <c r="B12" s="299" t="s">
        <v>296</v>
      </c>
      <c r="C12" s="46">
        <v>1640</v>
      </c>
      <c r="D12" s="46">
        <v>1282</v>
      </c>
      <c r="E12" s="300" t="s">
        <v>78</v>
      </c>
      <c r="F12" s="549" t="s">
        <v>297</v>
      </c>
      <c r="G12" s="550">
        <v>790</v>
      </c>
      <c r="H12" s="550">
        <v>358</v>
      </c>
    </row>
    <row r="13" spans="1:18" ht="12">
      <c r="A13" s="298" t="s">
        <v>298</v>
      </c>
      <c r="B13" s="299" t="s">
        <v>299</v>
      </c>
      <c r="C13" s="46">
        <v>315</v>
      </c>
      <c r="D13" s="46">
        <v>289</v>
      </c>
      <c r="E13" s="301" t="s">
        <v>51</v>
      </c>
      <c r="F13" s="551" t="s">
        <v>300</v>
      </c>
      <c r="G13" s="548">
        <f>SUM(G9:G12)</f>
        <v>8359</v>
      </c>
      <c r="H13" s="548">
        <f>SUM(H9:H12)</f>
        <v>6694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240</v>
      </c>
      <c r="D14" s="46">
        <v>212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-373</v>
      </c>
      <c r="D15" s="47">
        <v>111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73</v>
      </c>
      <c r="D16" s="47">
        <v>77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8182</v>
      </c>
      <c r="D19" s="49">
        <f>SUM(D9:D15)+D16</f>
        <v>6063</v>
      </c>
      <c r="E19" s="304" t="s">
        <v>317</v>
      </c>
      <c r="F19" s="552" t="s">
        <v>318</v>
      </c>
      <c r="G19" s="550">
        <v>78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234</v>
      </c>
    </row>
    <row r="22" spans="1:8" ht="24">
      <c r="A22" s="304" t="s">
        <v>324</v>
      </c>
      <c r="B22" s="305" t="s">
        <v>325</v>
      </c>
      <c r="C22" s="46">
        <v>810</v>
      </c>
      <c r="D22" s="46">
        <v>570</v>
      </c>
      <c r="E22" s="304" t="s">
        <v>326</v>
      </c>
      <c r="F22" s="552" t="s">
        <v>327</v>
      </c>
      <c r="G22" s="550">
        <v>60</v>
      </c>
      <c r="H22" s="550">
        <v>16</v>
      </c>
    </row>
    <row r="23" spans="1:8" ht="24">
      <c r="A23" s="298" t="s">
        <v>328</v>
      </c>
      <c r="B23" s="305" t="s">
        <v>329</v>
      </c>
      <c r="C23" s="46">
        <v>1290</v>
      </c>
      <c r="D23" s="46">
        <v>93</v>
      </c>
      <c r="E23" s="298" t="s">
        <v>330</v>
      </c>
      <c r="F23" s="552" t="s">
        <v>331</v>
      </c>
      <c r="G23" s="550">
        <v>675</v>
      </c>
      <c r="H23" s="550"/>
    </row>
    <row r="24" spans="1:18" ht="12">
      <c r="A24" s="298" t="s">
        <v>332</v>
      </c>
      <c r="B24" s="305" t="s">
        <v>333</v>
      </c>
      <c r="C24" s="46">
        <v>59</v>
      </c>
      <c r="D24" s="46">
        <v>35</v>
      </c>
      <c r="E24" s="301" t="s">
        <v>103</v>
      </c>
      <c r="F24" s="554" t="s">
        <v>334</v>
      </c>
      <c r="G24" s="548">
        <f>SUM(G19:G23)</f>
        <v>813</v>
      </c>
      <c r="H24" s="548">
        <f>SUM(H19:H23)</f>
        <v>265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619</v>
      </c>
      <c r="D25" s="46">
        <v>115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2778</v>
      </c>
      <c r="D26" s="49">
        <f>SUM(D22:D25)</f>
        <v>813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10960</v>
      </c>
      <c r="D28" s="50">
        <f>D26+D19</f>
        <v>6876</v>
      </c>
      <c r="E28" s="127" t="s">
        <v>339</v>
      </c>
      <c r="F28" s="554" t="s">
        <v>340</v>
      </c>
      <c r="G28" s="548">
        <f>G13+G15+G24</f>
        <v>9172</v>
      </c>
      <c r="H28" s="548">
        <f>H13+H15+H24</f>
        <v>6959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83</v>
      </c>
      <c r="E30" s="127" t="s">
        <v>343</v>
      </c>
      <c r="F30" s="554" t="s">
        <v>344</v>
      </c>
      <c r="G30" s="53">
        <f>IF((C28-G28)&gt;0,C28-G28,0)</f>
        <v>1788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10960</v>
      </c>
      <c r="D33" s="49">
        <f>D28+D31+D32</f>
        <v>6876</v>
      </c>
      <c r="E33" s="127" t="s">
        <v>353</v>
      </c>
      <c r="F33" s="554" t="s">
        <v>354</v>
      </c>
      <c r="G33" s="53">
        <f>G32+G31+G28</f>
        <v>9172</v>
      </c>
      <c r="H33" s="53">
        <f>H32+H31+H28</f>
        <v>6959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83</v>
      </c>
      <c r="E34" s="128" t="s">
        <v>357</v>
      </c>
      <c r="F34" s="554" t="s">
        <v>358</v>
      </c>
      <c r="G34" s="548">
        <f>IF((C33-G33)&gt;0,C33-G33,0)</f>
        <v>1788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-135</v>
      </c>
      <c r="D35" s="49">
        <f>D36+D37+D38</f>
        <v>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71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-206</v>
      </c>
      <c r="D37" s="430">
        <v>12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71</v>
      </c>
      <c r="E39" s="313" t="s">
        <v>369</v>
      </c>
      <c r="F39" s="558" t="s">
        <v>370</v>
      </c>
      <c r="G39" s="559">
        <f>IF(G34&gt;0,IF(C35+G34&lt;0,0,C35+G34),IF(C34-C35&lt;0,C35-C34,0))</f>
        <v>1653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71</v>
      </c>
      <c r="E41" s="127" t="s">
        <v>376</v>
      </c>
      <c r="F41" s="571" t="s">
        <v>377</v>
      </c>
      <c r="G41" s="52">
        <f>IF(C39=0,IF(G39-G40&gt;0,G39-G40+C40,0),IF(C39-C40&lt;0,C40-C39+G40,0))</f>
        <v>1653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10825</v>
      </c>
      <c r="D42" s="53">
        <f>D33+D35+D39</f>
        <v>6959</v>
      </c>
      <c r="E42" s="128" t="s">
        <v>380</v>
      </c>
      <c r="F42" s="129" t="s">
        <v>381</v>
      </c>
      <c r="G42" s="53">
        <f>G39+G33</f>
        <v>10825</v>
      </c>
      <c r="H42" s="53">
        <f>H39+H33</f>
        <v>6959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39885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6">
      <selection activeCell="C40" sqref="C4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9547</v>
      </c>
      <c r="D10" s="54">
        <v>6097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-6244</v>
      </c>
      <c r="D11" s="54">
        <v>-4502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-1900</v>
      </c>
      <c r="D13" s="54">
        <v>-1697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709</v>
      </c>
      <c r="D14" s="54">
        <v>240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31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-97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6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56</v>
      </c>
      <c r="D19" s="54">
        <v>-1080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2205</v>
      </c>
      <c r="D20" s="55">
        <f>SUM(D10:D19)</f>
        <v>-1054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-1017</v>
      </c>
      <c r="D22" s="54">
        <v>-1310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-1815</v>
      </c>
      <c r="D24" s="54">
        <v>-268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606</v>
      </c>
      <c r="D25" s="54">
        <v>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-150</v>
      </c>
      <c r="D27" s="54">
        <v>-3401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-2376</v>
      </c>
      <c r="D32" s="55">
        <f>SUM(D22:D31)</f>
        <v>-4889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10757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-300</v>
      </c>
      <c r="D37" s="54">
        <v>-977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-28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-780</v>
      </c>
      <c r="D39" s="54">
        <v>-499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1025</v>
      </c>
      <c r="D41" s="54">
        <v>-3359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165</v>
      </c>
      <c r="D42" s="55">
        <f>SUM(D34:D41)</f>
        <v>5894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</v>
      </c>
      <c r="D43" s="55">
        <f>D42+D32+D20</f>
        <v>-49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</v>
      </c>
      <c r="D46" s="56">
        <v>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40" sqref="F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2483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2483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-1653</v>
      </c>
      <c r="K16" s="60"/>
      <c r="L16" s="344">
        <f t="shared" si="1"/>
        <v>-1653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-1653</v>
      </c>
      <c r="K29" s="59">
        <f t="shared" si="6"/>
        <v>0</v>
      </c>
      <c r="L29" s="344">
        <f t="shared" si="1"/>
        <v>830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-1653</v>
      </c>
      <c r="K32" s="59">
        <f t="shared" si="7"/>
        <v>0</v>
      </c>
      <c r="L32" s="344">
        <f t="shared" si="1"/>
        <v>830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39813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>
        <v>106</v>
      </c>
      <c r="F10" s="189"/>
      <c r="G10" s="74">
        <f aca="true" t="shared" si="2" ref="G10:G39">D10+E10-F10</f>
        <v>3445</v>
      </c>
      <c r="H10" s="65"/>
      <c r="I10" s="65"/>
      <c r="J10" s="74">
        <f aca="true" t="shared" si="3" ref="J10:J39">G10+H10-I10</f>
        <v>3445</v>
      </c>
      <c r="K10" s="65">
        <v>1831</v>
      </c>
      <c r="L10" s="65">
        <v>135</v>
      </c>
      <c r="M10" s="65"/>
      <c r="N10" s="74">
        <f aca="true" t="shared" si="4" ref="N10:N39">K10+L10-M10</f>
        <v>1966</v>
      </c>
      <c r="O10" s="65"/>
      <c r="P10" s="65"/>
      <c r="Q10" s="74">
        <f t="shared" si="0"/>
        <v>1966</v>
      </c>
      <c r="R10" s="74">
        <f t="shared" si="1"/>
        <v>1479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1910</v>
      </c>
      <c r="E11" s="189">
        <v>313</v>
      </c>
      <c r="F11" s="189"/>
      <c r="G11" s="74">
        <f t="shared" si="2"/>
        <v>2223</v>
      </c>
      <c r="H11" s="65"/>
      <c r="I11" s="65"/>
      <c r="J11" s="74">
        <f t="shared" si="3"/>
        <v>2223</v>
      </c>
      <c r="K11" s="65">
        <v>1435</v>
      </c>
      <c r="L11" s="65">
        <v>190</v>
      </c>
      <c r="M11" s="65"/>
      <c r="N11" s="74">
        <f t="shared" si="4"/>
        <v>1625</v>
      </c>
      <c r="O11" s="65"/>
      <c r="P11" s="65"/>
      <c r="Q11" s="74">
        <f t="shared" si="0"/>
        <v>1625</v>
      </c>
      <c r="R11" s="74">
        <f t="shared" si="1"/>
        <v>598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>
        <v>169</v>
      </c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208</v>
      </c>
      <c r="L12" s="65">
        <v>20</v>
      </c>
      <c r="M12" s="65"/>
      <c r="N12" s="74">
        <f t="shared" si="4"/>
        <v>228</v>
      </c>
      <c r="O12" s="65"/>
      <c r="P12" s="65"/>
      <c r="Q12" s="74">
        <f t="shared" si="0"/>
        <v>228</v>
      </c>
      <c r="R12" s="74">
        <f t="shared" si="1"/>
        <v>326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604</v>
      </c>
      <c r="E13" s="189">
        <v>67</v>
      </c>
      <c r="F13" s="189"/>
      <c r="G13" s="74">
        <f t="shared" si="2"/>
        <v>671</v>
      </c>
      <c r="H13" s="65"/>
      <c r="I13" s="65"/>
      <c r="J13" s="74">
        <f t="shared" si="3"/>
        <v>671</v>
      </c>
      <c r="K13" s="65">
        <v>165</v>
      </c>
      <c r="L13" s="65">
        <v>128</v>
      </c>
      <c r="M13" s="65"/>
      <c r="N13" s="74">
        <f t="shared" si="4"/>
        <v>293</v>
      </c>
      <c r="O13" s="65"/>
      <c r="P13" s="65"/>
      <c r="Q13" s="74">
        <f t="shared" si="0"/>
        <v>293</v>
      </c>
      <c r="R13" s="74">
        <f t="shared" si="1"/>
        <v>378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</v>
      </c>
      <c r="E14" s="189">
        <v>4</v>
      </c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24</v>
      </c>
      <c r="L14" s="65">
        <v>3</v>
      </c>
      <c r="M14" s="65"/>
      <c r="N14" s="74">
        <f t="shared" si="4"/>
        <v>27</v>
      </c>
      <c r="O14" s="65"/>
      <c r="P14" s="65"/>
      <c r="Q14" s="74">
        <f t="shared" si="0"/>
        <v>27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561</v>
      </c>
      <c r="E15" s="457">
        <v>713</v>
      </c>
      <c r="F15" s="457">
        <v>446</v>
      </c>
      <c r="G15" s="74">
        <f t="shared" si="2"/>
        <v>828</v>
      </c>
      <c r="H15" s="458"/>
      <c r="I15" s="458"/>
      <c r="J15" s="74">
        <f t="shared" si="3"/>
        <v>828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828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7110</v>
      </c>
      <c r="E17" s="194">
        <f>SUM(E9:E16)</f>
        <v>1372</v>
      </c>
      <c r="F17" s="194">
        <f>SUM(F9:F16)</f>
        <v>446</v>
      </c>
      <c r="G17" s="74">
        <f t="shared" si="2"/>
        <v>8036</v>
      </c>
      <c r="H17" s="75">
        <f>SUM(H9:H16)</f>
        <v>0</v>
      </c>
      <c r="I17" s="75">
        <f>SUM(I9:I16)</f>
        <v>0</v>
      </c>
      <c r="J17" s="74">
        <f t="shared" si="3"/>
        <v>8036</v>
      </c>
      <c r="K17" s="75">
        <f>SUM(K9:K16)</f>
        <v>3663</v>
      </c>
      <c r="L17" s="75">
        <f>SUM(L9:L16)</f>
        <v>476</v>
      </c>
      <c r="M17" s="75">
        <f>SUM(M9:M16)</f>
        <v>0</v>
      </c>
      <c r="N17" s="74">
        <f t="shared" si="4"/>
        <v>4139</v>
      </c>
      <c r="O17" s="75">
        <f>SUM(O9:O16)</f>
        <v>0</v>
      </c>
      <c r="P17" s="75">
        <f>SUM(P9:P16)</f>
        <v>0</v>
      </c>
      <c r="Q17" s="74">
        <f t="shared" si="5"/>
        <v>4139</v>
      </c>
      <c r="R17" s="74">
        <f t="shared" si="6"/>
        <v>3897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3</v>
      </c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>
        <v>1</v>
      </c>
      <c r="G22" s="74">
        <f t="shared" si="2"/>
        <v>0</v>
      </c>
      <c r="H22" s="65"/>
      <c r="I22" s="65"/>
      <c r="J22" s="74">
        <f t="shared" si="3"/>
        <v>0</v>
      </c>
      <c r="K22" s="65">
        <v>1</v>
      </c>
      <c r="L22" s="65"/>
      <c r="M22" s="65">
        <v>1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105</v>
      </c>
      <c r="F24" s="189"/>
      <c r="G24" s="74">
        <f t="shared" si="2"/>
        <v>105</v>
      </c>
      <c r="H24" s="65"/>
      <c r="I24" s="65"/>
      <c r="J24" s="74">
        <f t="shared" si="3"/>
        <v>105</v>
      </c>
      <c r="K24" s="65"/>
      <c r="L24" s="65">
        <v>15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90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108</v>
      </c>
      <c r="F25" s="190">
        <f t="shared" si="7"/>
        <v>1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</v>
      </c>
      <c r="L25" s="66">
        <f t="shared" si="7"/>
        <v>15</v>
      </c>
      <c r="M25" s="66">
        <f t="shared" si="7"/>
        <v>1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93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3401</v>
      </c>
      <c r="E27" s="192">
        <f aca="true" t="shared" si="8" ref="E27:P27">SUM(E28:E31)</f>
        <v>150</v>
      </c>
      <c r="F27" s="192">
        <f t="shared" si="8"/>
        <v>125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3376</v>
      </c>
      <c r="E28" s="189">
        <v>50</v>
      </c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25</v>
      </c>
      <c r="E29" s="189">
        <v>100</v>
      </c>
      <c r="F29" s="189">
        <v>125</v>
      </c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3401</v>
      </c>
      <c r="E38" s="194">
        <f aca="true" t="shared" si="12" ref="E38:P38">E27+E32+E37</f>
        <v>150</v>
      </c>
      <c r="F38" s="194">
        <f t="shared" si="12"/>
        <v>125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10512</v>
      </c>
      <c r="E40" s="438">
        <f>E17+E18+E19+E25+E38+E39</f>
        <v>1630</v>
      </c>
      <c r="F40" s="438">
        <f aca="true" t="shared" si="13" ref="F40:R40">F17+F18+F19+F25+F38+F39</f>
        <v>572</v>
      </c>
      <c r="G40" s="438">
        <f t="shared" si="13"/>
        <v>11570</v>
      </c>
      <c r="H40" s="438">
        <f t="shared" si="13"/>
        <v>0</v>
      </c>
      <c r="I40" s="438">
        <f t="shared" si="13"/>
        <v>0</v>
      </c>
      <c r="J40" s="438">
        <f t="shared" si="13"/>
        <v>11570</v>
      </c>
      <c r="K40" s="438">
        <f t="shared" si="13"/>
        <v>3664</v>
      </c>
      <c r="L40" s="438">
        <f t="shared" si="13"/>
        <v>491</v>
      </c>
      <c r="M40" s="438">
        <f t="shared" si="13"/>
        <v>1</v>
      </c>
      <c r="N40" s="438">
        <f t="shared" si="13"/>
        <v>4154</v>
      </c>
      <c r="O40" s="438">
        <f t="shared" si="13"/>
        <v>0</v>
      </c>
      <c r="P40" s="438">
        <f t="shared" si="13"/>
        <v>0</v>
      </c>
      <c r="Q40" s="438">
        <f t="shared" si="13"/>
        <v>4154</v>
      </c>
      <c r="R40" s="438">
        <f t="shared" si="13"/>
        <v>7416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39813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40</v>
      </c>
      <c r="D12" s="108"/>
      <c r="E12" s="120">
        <f aca="true" t="shared" si="0" ref="E12:E42">C12-D12</f>
        <v>40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207</v>
      </c>
      <c r="D21" s="108"/>
      <c r="E21" s="120">
        <f t="shared" si="0"/>
        <v>207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</v>
      </c>
      <c r="D24" s="119">
        <f>SUM(D25:D27)</f>
        <v>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15</v>
      </c>
      <c r="D26" s="108">
        <v>15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366</v>
      </c>
      <c r="D28" s="108">
        <v>366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421</v>
      </c>
      <c r="D31" s="108">
        <v>421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20</v>
      </c>
      <c r="D33" s="105">
        <f>SUM(D34:D37)</f>
        <v>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20</v>
      </c>
      <c r="D35" s="108">
        <v>20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866</v>
      </c>
      <c r="D38" s="105">
        <f>SUM(D39:D42)</f>
        <v>866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866</v>
      </c>
      <c r="D42" s="108">
        <v>866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3503</v>
      </c>
      <c r="D43" s="104">
        <f>D24+D28+D29+D31+D30+D32+D33+D38</f>
        <v>3503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3750</v>
      </c>
      <c r="D44" s="103">
        <f>D43+D21+D19+D9</f>
        <v>3503</v>
      </c>
      <c r="E44" s="118">
        <f>E43+E21+E19+E9</f>
        <v>247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443</v>
      </c>
      <c r="D64" s="108"/>
      <c r="E64" s="119">
        <f t="shared" si="1"/>
        <v>443</v>
      </c>
      <c r="F64" s="110"/>
    </row>
    <row r="65" spans="1:6" ht="12">
      <c r="A65" s="396" t="s">
        <v>710</v>
      </c>
      <c r="B65" s="397" t="s">
        <v>711</v>
      </c>
      <c r="C65" s="109">
        <v>430</v>
      </c>
      <c r="D65" s="109"/>
      <c r="E65" s="119">
        <f t="shared" si="1"/>
        <v>430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11200</v>
      </c>
      <c r="D66" s="103">
        <f>D52+D56+D61+D62+D63+D64</f>
        <v>0</v>
      </c>
      <c r="E66" s="119">
        <f t="shared" si="1"/>
        <v>11200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41</v>
      </c>
      <c r="D71" s="105">
        <f>SUM(D72:D74)</f>
        <v>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41</v>
      </c>
      <c r="D72" s="108">
        <v>41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2197</v>
      </c>
      <c r="D85" s="104">
        <f>SUM(D86:D90)+D94</f>
        <v>2197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1946</v>
      </c>
      <c r="D87" s="108">
        <v>1946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119</v>
      </c>
      <c r="D89" s="108">
        <v>119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104</v>
      </c>
      <c r="D90" s="103">
        <f>SUM(D91:D93)</f>
        <v>104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71</v>
      </c>
      <c r="D91" s="108">
        <v>71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33</v>
      </c>
      <c r="D93" s="108">
        <v>33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172</v>
      </c>
      <c r="D95" s="108">
        <v>172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2410</v>
      </c>
      <c r="D96" s="104">
        <f>D85+D80+D75+D71+D95</f>
        <v>2410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13626</v>
      </c>
      <c r="D97" s="104">
        <f>D96+D68+D66</f>
        <v>2410</v>
      </c>
      <c r="E97" s="104">
        <f>E96+E68+E66</f>
        <v>11216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39813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297607.9675</v>
      </c>
      <c r="D25" s="98"/>
      <c r="E25" s="98"/>
      <c r="F25" s="98">
        <v>1831</v>
      </c>
      <c r="G25" s="98"/>
      <c r="H25" s="98">
        <v>1290</v>
      </c>
      <c r="I25" s="434">
        <f t="shared" si="0"/>
        <v>541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297607.9675</v>
      </c>
      <c r="D26" s="85">
        <f t="shared" si="2"/>
        <v>0</v>
      </c>
      <c r="E26" s="85">
        <f t="shared" si="2"/>
        <v>0</v>
      </c>
      <c r="F26" s="85">
        <f t="shared" si="2"/>
        <v>1831</v>
      </c>
      <c r="G26" s="85">
        <f t="shared" si="2"/>
        <v>0</v>
      </c>
      <c r="H26" s="85">
        <f t="shared" si="2"/>
        <v>1290</v>
      </c>
      <c r="I26" s="434">
        <f t="shared" si="0"/>
        <v>541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39813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2009-03-13T16:01:57Z</cp:lastPrinted>
  <dcterms:created xsi:type="dcterms:W3CDTF">2000-06-29T12:02:40Z</dcterms:created>
  <dcterms:modified xsi:type="dcterms:W3CDTF">2009-03-30T08:49:46Z</dcterms:modified>
  <cp:category/>
  <cp:version/>
  <cp:contentType/>
  <cp:contentStatus/>
</cp:coreProperties>
</file>